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\Waste Recycling\"/>
    </mc:Choice>
  </mc:AlternateContent>
  <bookViews>
    <workbookView xWindow="0" yWindow="0" windowWidth="28800" windowHeight="12135"/>
  </bookViews>
  <sheets>
    <sheet name="2017-2018" sheetId="1" r:id="rId1"/>
  </sheets>
  <externalReferences>
    <externalReference r:id="rId2"/>
  </externalReferences>
  <definedNames>
    <definedName name="REPORT_HEADER">'[1]2017'!#REF!</definedName>
    <definedName name="RPN_NAME">'[1]2018'!#REF!</definedName>
    <definedName name="YEAR">'[1]2018'!#REF!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Z8" i="1" l="1"/>
  <c r="AX385" i="1" l="1"/>
  <c r="AU385" i="1"/>
  <c r="AR385" i="1"/>
  <c r="AO385" i="1"/>
  <c r="AL385" i="1"/>
  <c r="AI385" i="1"/>
  <c r="AF385" i="1"/>
  <c r="AC385" i="1"/>
  <c r="Z385" i="1"/>
  <c r="W385" i="1"/>
  <c r="T385" i="1"/>
  <c r="Q385" i="1"/>
  <c r="N385" i="1"/>
  <c r="K385" i="1"/>
  <c r="H385" i="1"/>
  <c r="E385" i="1"/>
  <c r="AX381" i="1"/>
  <c r="AU381" i="1"/>
  <c r="AR381" i="1"/>
  <c r="AO381" i="1"/>
  <c r="AL381" i="1"/>
  <c r="AI381" i="1"/>
  <c r="AF381" i="1"/>
  <c r="AC381" i="1"/>
  <c r="Z381" i="1"/>
  <c r="W381" i="1"/>
  <c r="T381" i="1"/>
  <c r="Q381" i="1"/>
  <c r="N381" i="1"/>
  <c r="K381" i="1"/>
  <c r="H381" i="1"/>
  <c r="E381" i="1"/>
  <c r="AX127" i="1"/>
  <c r="AU127" i="1"/>
  <c r="AR127" i="1"/>
  <c r="AO127" i="1"/>
  <c r="AL127" i="1"/>
  <c r="AI127" i="1"/>
  <c r="AF127" i="1"/>
  <c r="AC127" i="1"/>
  <c r="Z127" i="1"/>
  <c r="W127" i="1"/>
  <c r="T127" i="1"/>
  <c r="Q127" i="1"/>
  <c r="N127" i="1"/>
  <c r="K127" i="1"/>
  <c r="H127" i="1"/>
  <c r="E127" i="1"/>
  <c r="AX113" i="1"/>
  <c r="AU113" i="1"/>
  <c r="AR113" i="1"/>
  <c r="AO113" i="1"/>
  <c r="AL113" i="1"/>
  <c r="AI113" i="1"/>
  <c r="AF113" i="1"/>
  <c r="AC113" i="1"/>
  <c r="Z113" i="1"/>
  <c r="W113" i="1"/>
  <c r="T113" i="1"/>
  <c r="Q113" i="1"/>
  <c r="N113" i="1"/>
  <c r="K113" i="1"/>
  <c r="H113" i="1"/>
  <c r="E113" i="1"/>
  <c r="AX389" i="1"/>
  <c r="AU389" i="1"/>
  <c r="AR389" i="1"/>
  <c r="AO389" i="1"/>
  <c r="AL389" i="1"/>
  <c r="AI389" i="1"/>
  <c r="AF389" i="1"/>
  <c r="AC389" i="1"/>
  <c r="Z389" i="1"/>
  <c r="W389" i="1"/>
  <c r="T389" i="1"/>
  <c r="Q389" i="1"/>
  <c r="N389" i="1"/>
  <c r="K389" i="1"/>
  <c r="H389" i="1"/>
  <c r="E389" i="1"/>
  <c r="AX327" i="1"/>
  <c r="AU327" i="1"/>
  <c r="AR327" i="1"/>
  <c r="AO327" i="1"/>
  <c r="AL327" i="1"/>
  <c r="AI327" i="1"/>
  <c r="AF327" i="1"/>
  <c r="AC327" i="1"/>
  <c r="Z327" i="1"/>
  <c r="W327" i="1"/>
  <c r="T327" i="1"/>
  <c r="Q327" i="1"/>
  <c r="N327" i="1"/>
  <c r="K327" i="1"/>
  <c r="H327" i="1"/>
  <c r="E327" i="1"/>
  <c r="AX13" i="1"/>
  <c r="AU13" i="1"/>
  <c r="AR13" i="1"/>
  <c r="AO13" i="1"/>
  <c r="AL13" i="1"/>
  <c r="AI13" i="1"/>
  <c r="AF13" i="1"/>
  <c r="AC13" i="1"/>
  <c r="Z13" i="1"/>
  <c r="W13" i="1"/>
  <c r="T13" i="1"/>
  <c r="Q13" i="1"/>
  <c r="N13" i="1"/>
  <c r="K13" i="1"/>
  <c r="H13" i="1"/>
  <c r="E13" i="1"/>
  <c r="AX479" i="1"/>
  <c r="AU479" i="1"/>
  <c r="AR479" i="1"/>
  <c r="AO479" i="1"/>
  <c r="AL479" i="1"/>
  <c r="AI479" i="1"/>
  <c r="AF479" i="1"/>
  <c r="AC479" i="1"/>
  <c r="Z479" i="1"/>
  <c r="W479" i="1"/>
  <c r="T479" i="1"/>
  <c r="Q479" i="1"/>
  <c r="N479" i="1"/>
  <c r="K479" i="1"/>
  <c r="H479" i="1"/>
  <c r="E479" i="1"/>
  <c r="AX431" i="1"/>
  <c r="AU431" i="1"/>
  <c r="AR431" i="1"/>
  <c r="AO431" i="1"/>
  <c r="AL431" i="1"/>
  <c r="AI431" i="1"/>
  <c r="AF431" i="1"/>
  <c r="AC431" i="1"/>
  <c r="Z431" i="1"/>
  <c r="W431" i="1"/>
  <c r="T431" i="1"/>
  <c r="Q431" i="1"/>
  <c r="N431" i="1"/>
  <c r="K431" i="1"/>
  <c r="H431" i="1"/>
  <c r="E431" i="1"/>
  <c r="AX506" i="1"/>
  <c r="AU506" i="1"/>
  <c r="AR506" i="1"/>
  <c r="AO506" i="1"/>
  <c r="AL506" i="1"/>
  <c r="AI506" i="1"/>
  <c r="AF506" i="1"/>
  <c r="AC506" i="1"/>
  <c r="Z506" i="1"/>
  <c r="W506" i="1"/>
  <c r="T506" i="1"/>
  <c r="Q506" i="1"/>
  <c r="N506" i="1"/>
  <c r="K506" i="1"/>
  <c r="H506" i="1"/>
  <c r="E506" i="1"/>
  <c r="AX119" i="1"/>
  <c r="AU119" i="1"/>
  <c r="AR119" i="1"/>
  <c r="AO119" i="1"/>
  <c r="AL119" i="1"/>
  <c r="AI119" i="1"/>
  <c r="AF119" i="1"/>
  <c r="AC119" i="1"/>
  <c r="Z119" i="1"/>
  <c r="W119" i="1"/>
  <c r="T119" i="1"/>
  <c r="Q119" i="1"/>
  <c r="N119" i="1"/>
  <c r="K119" i="1"/>
  <c r="H119" i="1"/>
  <c r="E119" i="1"/>
  <c r="AX118" i="1"/>
  <c r="AU118" i="1"/>
  <c r="AR118" i="1"/>
  <c r="AO118" i="1"/>
  <c r="AL118" i="1"/>
  <c r="AI118" i="1"/>
  <c r="AF118" i="1"/>
  <c r="AC118" i="1"/>
  <c r="Z118" i="1"/>
  <c r="W118" i="1"/>
  <c r="T118" i="1"/>
  <c r="Q118" i="1"/>
  <c r="N118" i="1"/>
  <c r="K118" i="1"/>
  <c r="H118" i="1"/>
  <c r="E118" i="1"/>
  <c r="N477" i="1"/>
  <c r="AX234" i="1"/>
  <c r="AU234" i="1"/>
  <c r="AR234" i="1"/>
  <c r="AO234" i="1"/>
  <c r="AL234" i="1"/>
  <c r="AI234" i="1"/>
  <c r="AF234" i="1"/>
  <c r="AC234" i="1"/>
  <c r="Z234" i="1"/>
  <c r="W234" i="1"/>
  <c r="T234" i="1"/>
  <c r="Q234" i="1"/>
  <c r="N234" i="1"/>
  <c r="K234" i="1"/>
  <c r="H234" i="1"/>
  <c r="E234" i="1"/>
  <c r="AX91" i="1"/>
  <c r="AU91" i="1"/>
  <c r="AR91" i="1"/>
  <c r="AO91" i="1"/>
  <c r="AL91" i="1"/>
  <c r="AI91" i="1"/>
  <c r="AF91" i="1"/>
  <c r="AC91" i="1"/>
  <c r="Z91" i="1"/>
  <c r="W91" i="1"/>
  <c r="T91" i="1"/>
  <c r="Q91" i="1"/>
  <c r="N91" i="1"/>
  <c r="K91" i="1"/>
  <c r="H91" i="1"/>
  <c r="E91" i="1"/>
  <c r="AX430" i="1"/>
  <c r="AU430" i="1"/>
  <c r="AR430" i="1"/>
  <c r="AO430" i="1"/>
  <c r="AL430" i="1"/>
  <c r="AI430" i="1"/>
  <c r="AF430" i="1"/>
  <c r="AC430" i="1"/>
  <c r="Z430" i="1"/>
  <c r="W430" i="1"/>
  <c r="T430" i="1"/>
  <c r="Q430" i="1"/>
  <c r="N430" i="1"/>
  <c r="K430" i="1"/>
  <c r="H430" i="1"/>
  <c r="E430" i="1"/>
  <c r="AX432" i="1"/>
  <c r="AU432" i="1"/>
  <c r="AR432" i="1"/>
  <c r="AO432" i="1"/>
  <c r="AL432" i="1"/>
  <c r="AI432" i="1"/>
  <c r="AF432" i="1"/>
  <c r="AC432" i="1"/>
  <c r="Z432" i="1"/>
  <c r="W432" i="1"/>
  <c r="T432" i="1"/>
  <c r="Q432" i="1"/>
  <c r="N432" i="1"/>
  <c r="K432" i="1"/>
  <c r="H432" i="1"/>
  <c r="E432" i="1"/>
  <c r="AX330" i="1"/>
  <c r="AU330" i="1"/>
  <c r="AR330" i="1"/>
  <c r="AO330" i="1"/>
  <c r="AL330" i="1"/>
  <c r="AI330" i="1"/>
  <c r="AF330" i="1"/>
  <c r="AC330" i="1"/>
  <c r="Z330" i="1"/>
  <c r="W330" i="1"/>
  <c r="T330" i="1"/>
  <c r="Q330" i="1"/>
  <c r="N330" i="1"/>
  <c r="K330" i="1"/>
  <c r="H330" i="1"/>
  <c r="E330" i="1"/>
  <c r="AX424" i="1"/>
  <c r="AU424" i="1"/>
  <c r="AR424" i="1"/>
  <c r="AO424" i="1"/>
  <c r="AL424" i="1"/>
  <c r="AI424" i="1"/>
  <c r="AF424" i="1"/>
  <c r="AC424" i="1"/>
  <c r="Z424" i="1"/>
  <c r="W424" i="1"/>
  <c r="T424" i="1"/>
  <c r="Q424" i="1"/>
  <c r="N424" i="1"/>
  <c r="K424" i="1"/>
  <c r="H424" i="1"/>
  <c r="E424" i="1"/>
  <c r="AX156" i="1"/>
  <c r="AU156" i="1"/>
  <c r="AR156" i="1"/>
  <c r="AO156" i="1"/>
  <c r="AL156" i="1"/>
  <c r="AI156" i="1"/>
  <c r="AF156" i="1"/>
  <c r="AC156" i="1"/>
  <c r="Z156" i="1"/>
  <c r="W156" i="1"/>
  <c r="T156" i="1"/>
  <c r="Q156" i="1"/>
  <c r="N156" i="1"/>
  <c r="K156" i="1"/>
  <c r="H156" i="1"/>
  <c r="E156" i="1"/>
  <c r="AX226" i="1"/>
  <c r="AU226" i="1"/>
  <c r="AR226" i="1"/>
  <c r="AO226" i="1"/>
  <c r="AL226" i="1"/>
  <c r="AI226" i="1"/>
  <c r="AF226" i="1"/>
  <c r="AC226" i="1"/>
  <c r="Z226" i="1"/>
  <c r="W226" i="1"/>
  <c r="T226" i="1"/>
  <c r="Q226" i="1"/>
  <c r="N226" i="1"/>
  <c r="K226" i="1"/>
  <c r="H226" i="1"/>
  <c r="E226" i="1"/>
  <c r="AX174" i="1"/>
  <c r="AU174" i="1"/>
  <c r="AR174" i="1"/>
  <c r="AO174" i="1"/>
  <c r="AL174" i="1"/>
  <c r="AI174" i="1"/>
  <c r="AF174" i="1"/>
  <c r="AC174" i="1"/>
  <c r="Z174" i="1"/>
  <c r="W174" i="1"/>
  <c r="T174" i="1"/>
  <c r="Q174" i="1"/>
  <c r="N174" i="1"/>
  <c r="K174" i="1"/>
  <c r="H174" i="1"/>
  <c r="E174" i="1"/>
  <c r="AX259" i="1"/>
  <c r="AU259" i="1"/>
  <c r="AR259" i="1"/>
  <c r="AO259" i="1"/>
  <c r="AL259" i="1"/>
  <c r="AI259" i="1"/>
  <c r="AF259" i="1"/>
  <c r="AC259" i="1"/>
  <c r="Z259" i="1"/>
  <c r="W259" i="1"/>
  <c r="T259" i="1"/>
  <c r="Q259" i="1"/>
  <c r="N259" i="1"/>
  <c r="K259" i="1"/>
  <c r="H259" i="1"/>
  <c r="E259" i="1"/>
  <c r="AX61" i="1"/>
  <c r="AU61" i="1"/>
  <c r="AR61" i="1"/>
  <c r="AO61" i="1"/>
  <c r="AL61" i="1"/>
  <c r="AI61" i="1"/>
  <c r="AF61" i="1"/>
  <c r="AC61" i="1"/>
  <c r="Z61" i="1"/>
  <c r="W61" i="1"/>
  <c r="T61" i="1"/>
  <c r="Q61" i="1"/>
  <c r="N61" i="1"/>
  <c r="K61" i="1"/>
  <c r="H61" i="1"/>
  <c r="E61" i="1"/>
  <c r="AX353" i="1"/>
  <c r="AU353" i="1"/>
  <c r="AR353" i="1"/>
  <c r="AO353" i="1"/>
  <c r="AL353" i="1"/>
  <c r="AI353" i="1"/>
  <c r="AF353" i="1"/>
  <c r="AC353" i="1"/>
  <c r="Z353" i="1"/>
  <c r="W353" i="1"/>
  <c r="T353" i="1"/>
  <c r="Q353" i="1"/>
  <c r="N353" i="1"/>
  <c r="K353" i="1"/>
  <c r="H353" i="1"/>
  <c r="E353" i="1"/>
  <c r="AX328" i="1"/>
  <c r="AU328" i="1"/>
  <c r="AR328" i="1"/>
  <c r="AO328" i="1"/>
  <c r="AL328" i="1"/>
  <c r="AI328" i="1"/>
  <c r="AF328" i="1"/>
  <c r="AC328" i="1"/>
  <c r="Z328" i="1"/>
  <c r="W328" i="1"/>
  <c r="T328" i="1"/>
  <c r="Q328" i="1"/>
  <c r="N328" i="1"/>
  <c r="K328" i="1"/>
  <c r="H328" i="1"/>
  <c r="E328" i="1"/>
  <c r="AX101" i="1"/>
  <c r="AU101" i="1"/>
  <c r="AR101" i="1"/>
  <c r="AO101" i="1"/>
  <c r="AL101" i="1"/>
  <c r="AI101" i="1"/>
  <c r="AF101" i="1"/>
  <c r="AC101" i="1"/>
  <c r="Z101" i="1"/>
  <c r="W101" i="1"/>
  <c r="T101" i="1"/>
  <c r="Q101" i="1"/>
  <c r="N101" i="1"/>
  <c r="K101" i="1"/>
  <c r="H101" i="1"/>
  <c r="E101" i="1"/>
  <c r="AX540" i="1"/>
  <c r="AU540" i="1"/>
  <c r="AR540" i="1"/>
  <c r="AO540" i="1"/>
  <c r="AL540" i="1"/>
  <c r="AI540" i="1"/>
  <c r="AF540" i="1"/>
  <c r="AC540" i="1"/>
  <c r="Z540" i="1"/>
  <c r="W540" i="1"/>
  <c r="T540" i="1"/>
  <c r="Q540" i="1"/>
  <c r="N540" i="1"/>
  <c r="K540" i="1"/>
  <c r="H540" i="1"/>
  <c r="E540" i="1"/>
  <c r="AX428" i="1"/>
  <c r="AU428" i="1"/>
  <c r="AR428" i="1"/>
  <c r="AO428" i="1"/>
  <c r="AL428" i="1"/>
  <c r="AI428" i="1"/>
  <c r="AF428" i="1"/>
  <c r="AC428" i="1"/>
  <c r="Z428" i="1"/>
  <c r="W428" i="1"/>
  <c r="T428" i="1"/>
  <c r="Q428" i="1"/>
  <c r="N428" i="1"/>
  <c r="K428" i="1"/>
  <c r="H428" i="1"/>
  <c r="E428" i="1"/>
  <c r="AX525" i="1"/>
  <c r="AU525" i="1"/>
  <c r="AR525" i="1"/>
  <c r="AO525" i="1"/>
  <c r="AL525" i="1"/>
  <c r="AI525" i="1"/>
  <c r="AF525" i="1"/>
  <c r="AC525" i="1"/>
  <c r="Z525" i="1"/>
  <c r="W525" i="1"/>
  <c r="T525" i="1"/>
  <c r="Q525" i="1"/>
  <c r="N525" i="1"/>
  <c r="K525" i="1"/>
  <c r="H525" i="1"/>
  <c r="E525" i="1"/>
  <c r="AX115" i="1"/>
  <c r="AU115" i="1"/>
  <c r="AR115" i="1"/>
  <c r="AO115" i="1"/>
  <c r="AL115" i="1"/>
  <c r="AI115" i="1"/>
  <c r="AF115" i="1"/>
  <c r="AC115" i="1"/>
  <c r="Z115" i="1"/>
  <c r="W115" i="1"/>
  <c r="T115" i="1"/>
  <c r="Q115" i="1"/>
  <c r="N115" i="1"/>
  <c r="K115" i="1"/>
  <c r="H115" i="1"/>
  <c r="E115" i="1"/>
  <c r="AX251" i="1"/>
  <c r="AU251" i="1"/>
  <c r="AR251" i="1"/>
  <c r="AO251" i="1"/>
  <c r="AL251" i="1"/>
  <c r="AI251" i="1"/>
  <c r="AF251" i="1"/>
  <c r="AC251" i="1"/>
  <c r="Z251" i="1"/>
  <c r="W251" i="1"/>
  <c r="T251" i="1"/>
  <c r="Q251" i="1"/>
  <c r="N251" i="1"/>
  <c r="K251" i="1"/>
  <c r="H251" i="1"/>
  <c r="E251" i="1"/>
  <c r="AX42" i="1"/>
  <c r="AU42" i="1"/>
  <c r="AR42" i="1"/>
  <c r="AO42" i="1"/>
  <c r="AL42" i="1"/>
  <c r="AI42" i="1"/>
  <c r="AF42" i="1"/>
  <c r="AC42" i="1"/>
  <c r="Z42" i="1"/>
  <c r="W42" i="1"/>
  <c r="T42" i="1"/>
  <c r="Q42" i="1"/>
  <c r="N42" i="1"/>
  <c r="K42" i="1"/>
  <c r="H42" i="1"/>
  <c r="E42" i="1"/>
  <c r="AX178" i="1"/>
  <c r="AU178" i="1"/>
  <c r="AR178" i="1"/>
  <c r="AO178" i="1"/>
  <c r="AL178" i="1"/>
  <c r="AI178" i="1"/>
  <c r="AF178" i="1"/>
  <c r="AC178" i="1"/>
  <c r="Z178" i="1"/>
  <c r="W178" i="1"/>
  <c r="T178" i="1"/>
  <c r="Q178" i="1"/>
  <c r="N178" i="1"/>
  <c r="K178" i="1"/>
  <c r="H178" i="1"/>
  <c r="E178" i="1"/>
  <c r="AX82" i="1"/>
  <c r="AU82" i="1"/>
  <c r="AR82" i="1"/>
  <c r="AO82" i="1"/>
  <c r="AL82" i="1"/>
  <c r="AI82" i="1"/>
  <c r="AF82" i="1"/>
  <c r="AC82" i="1"/>
  <c r="Z82" i="1"/>
  <c r="W82" i="1"/>
  <c r="T82" i="1"/>
  <c r="Q82" i="1"/>
  <c r="N82" i="1"/>
  <c r="K82" i="1"/>
  <c r="H82" i="1"/>
  <c r="E82" i="1"/>
  <c r="AX33" i="1"/>
  <c r="AU33" i="1"/>
  <c r="AR33" i="1"/>
  <c r="AO33" i="1"/>
  <c r="AL33" i="1"/>
  <c r="AI33" i="1"/>
  <c r="AF33" i="1"/>
  <c r="AC33" i="1"/>
  <c r="Z33" i="1"/>
  <c r="W33" i="1"/>
  <c r="T33" i="1"/>
  <c r="Q33" i="1"/>
  <c r="N33" i="1"/>
  <c r="K33" i="1"/>
  <c r="H33" i="1"/>
  <c r="E33" i="1"/>
  <c r="AX377" i="1"/>
  <c r="AU377" i="1"/>
  <c r="AR377" i="1"/>
  <c r="AO377" i="1"/>
  <c r="AL377" i="1"/>
  <c r="AI377" i="1"/>
  <c r="AF377" i="1"/>
  <c r="AC377" i="1"/>
  <c r="Z377" i="1"/>
  <c r="W377" i="1"/>
  <c r="T377" i="1"/>
  <c r="Q377" i="1"/>
  <c r="N377" i="1"/>
  <c r="K377" i="1"/>
  <c r="H377" i="1"/>
  <c r="E377" i="1"/>
  <c r="AX253" i="1"/>
  <c r="AU253" i="1"/>
  <c r="AR253" i="1"/>
  <c r="AO253" i="1"/>
  <c r="AL253" i="1"/>
  <c r="AI253" i="1"/>
  <c r="AF253" i="1"/>
  <c r="AC253" i="1"/>
  <c r="Z253" i="1"/>
  <c r="W253" i="1"/>
  <c r="T253" i="1"/>
  <c r="Q253" i="1"/>
  <c r="N253" i="1"/>
  <c r="K253" i="1"/>
  <c r="H253" i="1"/>
  <c r="E253" i="1"/>
  <c r="AX162" i="1"/>
  <c r="AU162" i="1"/>
  <c r="AR162" i="1"/>
  <c r="AO162" i="1"/>
  <c r="AL162" i="1"/>
  <c r="AI162" i="1"/>
  <c r="AF162" i="1"/>
  <c r="AC162" i="1"/>
  <c r="Z162" i="1"/>
  <c r="W162" i="1"/>
  <c r="T162" i="1"/>
  <c r="Q162" i="1"/>
  <c r="N162" i="1"/>
  <c r="K162" i="1"/>
  <c r="H162" i="1"/>
  <c r="E162" i="1"/>
  <c r="AX548" i="1"/>
  <c r="AU548" i="1"/>
  <c r="AR548" i="1"/>
  <c r="AO548" i="1"/>
  <c r="AL548" i="1"/>
  <c r="AI548" i="1"/>
  <c r="AF548" i="1"/>
  <c r="AC548" i="1"/>
  <c r="Z548" i="1"/>
  <c r="W548" i="1"/>
  <c r="T548" i="1"/>
  <c r="Q548" i="1"/>
  <c r="N548" i="1"/>
  <c r="K548" i="1"/>
  <c r="H548" i="1"/>
  <c r="E548" i="1"/>
  <c r="AX459" i="1"/>
  <c r="AU459" i="1"/>
  <c r="AR459" i="1"/>
  <c r="AO459" i="1"/>
  <c r="AL459" i="1"/>
  <c r="AI459" i="1"/>
  <c r="AF459" i="1"/>
  <c r="AC459" i="1"/>
  <c r="Z459" i="1"/>
  <c r="W459" i="1"/>
  <c r="T459" i="1"/>
  <c r="Q459" i="1"/>
  <c r="N459" i="1"/>
  <c r="K459" i="1"/>
  <c r="H459" i="1"/>
  <c r="E459" i="1"/>
  <c r="AX396" i="1"/>
  <c r="AU396" i="1"/>
  <c r="AR396" i="1"/>
  <c r="AO396" i="1"/>
  <c r="AL396" i="1"/>
  <c r="AI396" i="1"/>
  <c r="AF396" i="1"/>
  <c r="AC396" i="1"/>
  <c r="Z396" i="1"/>
  <c r="W396" i="1"/>
  <c r="T396" i="1"/>
  <c r="Q396" i="1"/>
  <c r="N396" i="1"/>
  <c r="K396" i="1"/>
  <c r="H396" i="1"/>
  <c r="E396" i="1"/>
  <c r="AX172" i="1"/>
  <c r="AU172" i="1"/>
  <c r="AR172" i="1"/>
  <c r="AO172" i="1"/>
  <c r="AL172" i="1"/>
  <c r="AI172" i="1"/>
  <c r="AF172" i="1"/>
  <c r="AC172" i="1"/>
  <c r="Z172" i="1"/>
  <c r="W172" i="1"/>
  <c r="T172" i="1"/>
  <c r="Q172" i="1"/>
  <c r="N172" i="1"/>
  <c r="K172" i="1"/>
  <c r="H172" i="1"/>
  <c r="E172" i="1"/>
  <c r="AX272" i="1"/>
  <c r="AU272" i="1"/>
  <c r="AR272" i="1"/>
  <c r="AO272" i="1"/>
  <c r="AL272" i="1"/>
  <c r="AI272" i="1"/>
  <c r="AF272" i="1"/>
  <c r="AC272" i="1"/>
  <c r="Z272" i="1"/>
  <c r="W272" i="1"/>
  <c r="T272" i="1"/>
  <c r="Q272" i="1"/>
  <c r="N272" i="1"/>
  <c r="K272" i="1"/>
  <c r="H272" i="1"/>
  <c r="E272" i="1"/>
  <c r="AX90" i="1"/>
  <c r="AU90" i="1"/>
  <c r="AR90" i="1"/>
  <c r="AO90" i="1"/>
  <c r="AL90" i="1"/>
  <c r="AI90" i="1"/>
  <c r="AF90" i="1"/>
  <c r="AC90" i="1"/>
  <c r="Z90" i="1"/>
  <c r="W90" i="1"/>
  <c r="T90" i="1"/>
  <c r="Q90" i="1"/>
  <c r="N90" i="1"/>
  <c r="K90" i="1"/>
  <c r="H90" i="1"/>
  <c r="E90" i="1"/>
  <c r="AX214" i="1"/>
  <c r="AU214" i="1"/>
  <c r="AR214" i="1"/>
  <c r="AO214" i="1"/>
  <c r="AL214" i="1"/>
  <c r="AI214" i="1"/>
  <c r="AF214" i="1"/>
  <c r="AC214" i="1"/>
  <c r="Z214" i="1"/>
  <c r="W214" i="1"/>
  <c r="T214" i="1"/>
  <c r="Q214" i="1"/>
  <c r="N214" i="1"/>
  <c r="K214" i="1"/>
  <c r="H214" i="1"/>
  <c r="E214" i="1"/>
  <c r="AX449" i="1"/>
  <c r="AU449" i="1"/>
  <c r="AR449" i="1"/>
  <c r="AO449" i="1"/>
  <c r="AL449" i="1"/>
  <c r="AI449" i="1"/>
  <c r="AF449" i="1"/>
  <c r="AC449" i="1"/>
  <c r="Z449" i="1"/>
  <c r="W449" i="1"/>
  <c r="T449" i="1"/>
  <c r="Q449" i="1"/>
  <c r="N449" i="1"/>
  <c r="K449" i="1"/>
  <c r="H449" i="1"/>
  <c r="E449" i="1"/>
  <c r="AX220" i="1"/>
  <c r="AU220" i="1"/>
  <c r="AR220" i="1"/>
  <c r="AO220" i="1"/>
  <c r="AL220" i="1"/>
  <c r="AI220" i="1"/>
  <c r="AF220" i="1"/>
  <c r="AC220" i="1"/>
  <c r="Z220" i="1"/>
  <c r="W220" i="1"/>
  <c r="T220" i="1"/>
  <c r="Q220" i="1"/>
  <c r="N220" i="1"/>
  <c r="K220" i="1"/>
  <c r="H220" i="1"/>
  <c r="E220" i="1"/>
  <c r="AX507" i="1"/>
  <c r="AU507" i="1"/>
  <c r="AR507" i="1"/>
  <c r="AO507" i="1"/>
  <c r="AL507" i="1"/>
  <c r="AI507" i="1"/>
  <c r="AF507" i="1"/>
  <c r="AC507" i="1"/>
  <c r="Z507" i="1"/>
  <c r="W507" i="1"/>
  <c r="T507" i="1"/>
  <c r="Q507" i="1"/>
  <c r="N507" i="1"/>
  <c r="K507" i="1"/>
  <c r="H507" i="1"/>
  <c r="E507" i="1"/>
  <c r="AX391" i="1"/>
  <c r="AU391" i="1"/>
  <c r="AR391" i="1"/>
  <c r="AO391" i="1"/>
  <c r="AL391" i="1"/>
  <c r="AI391" i="1"/>
  <c r="AF391" i="1"/>
  <c r="AC391" i="1"/>
  <c r="Z391" i="1"/>
  <c r="W391" i="1"/>
  <c r="T391" i="1"/>
  <c r="Q391" i="1"/>
  <c r="N391" i="1"/>
  <c r="K391" i="1"/>
  <c r="H391" i="1"/>
  <c r="E391" i="1"/>
  <c r="AX279" i="1"/>
  <c r="AU279" i="1"/>
  <c r="AR279" i="1"/>
  <c r="AO279" i="1"/>
  <c r="AL279" i="1"/>
  <c r="AI279" i="1"/>
  <c r="AF279" i="1"/>
  <c r="AC279" i="1"/>
  <c r="Z279" i="1"/>
  <c r="W279" i="1"/>
  <c r="T279" i="1"/>
  <c r="Q279" i="1"/>
  <c r="N279" i="1"/>
  <c r="K279" i="1"/>
  <c r="H279" i="1"/>
  <c r="E279" i="1"/>
  <c r="AX19" i="1"/>
  <c r="AU19" i="1"/>
  <c r="AR19" i="1"/>
  <c r="AO19" i="1"/>
  <c r="AL19" i="1"/>
  <c r="AI19" i="1"/>
  <c r="AF19" i="1"/>
  <c r="AC19" i="1"/>
  <c r="Z19" i="1"/>
  <c r="W19" i="1"/>
  <c r="T19" i="1"/>
  <c r="Q19" i="1"/>
  <c r="N19" i="1"/>
  <c r="K19" i="1"/>
  <c r="H19" i="1"/>
  <c r="E19" i="1"/>
  <c r="AX184" i="1"/>
  <c r="AU184" i="1"/>
  <c r="AR184" i="1"/>
  <c r="AO184" i="1"/>
  <c r="AL184" i="1"/>
  <c r="AI184" i="1"/>
  <c r="AF184" i="1"/>
  <c r="AC184" i="1"/>
  <c r="Z184" i="1"/>
  <c r="W184" i="1"/>
  <c r="T184" i="1"/>
  <c r="Q184" i="1"/>
  <c r="N184" i="1"/>
  <c r="K184" i="1"/>
  <c r="H184" i="1"/>
  <c r="E184" i="1"/>
  <c r="AX45" i="1"/>
  <c r="AU45" i="1"/>
  <c r="AR45" i="1"/>
  <c r="AO45" i="1"/>
  <c r="AL45" i="1"/>
  <c r="AI45" i="1"/>
  <c r="AF45" i="1"/>
  <c r="AC45" i="1"/>
  <c r="Z45" i="1"/>
  <c r="W45" i="1"/>
  <c r="T45" i="1"/>
  <c r="Q45" i="1"/>
  <c r="N45" i="1"/>
  <c r="K45" i="1"/>
  <c r="H45" i="1"/>
  <c r="E45" i="1"/>
  <c r="AX369" i="1"/>
  <c r="AU369" i="1"/>
  <c r="AR369" i="1"/>
  <c r="AO369" i="1"/>
  <c r="AL369" i="1"/>
  <c r="AI369" i="1"/>
  <c r="AF369" i="1"/>
  <c r="AC369" i="1"/>
  <c r="Z369" i="1"/>
  <c r="W369" i="1"/>
  <c r="T369" i="1"/>
  <c r="Q369" i="1"/>
  <c r="N369" i="1"/>
  <c r="K369" i="1"/>
  <c r="H369" i="1"/>
  <c r="E369" i="1"/>
  <c r="AX407" i="1"/>
  <c r="AU407" i="1"/>
  <c r="AR407" i="1"/>
  <c r="AO407" i="1"/>
  <c r="AL407" i="1"/>
  <c r="AI407" i="1"/>
  <c r="AF407" i="1"/>
  <c r="AC407" i="1"/>
  <c r="Z407" i="1"/>
  <c r="W407" i="1"/>
  <c r="T407" i="1"/>
  <c r="Q407" i="1"/>
  <c r="N407" i="1"/>
  <c r="K407" i="1"/>
  <c r="H407" i="1"/>
  <c r="E407" i="1"/>
  <c r="AX96" i="1"/>
  <c r="AU96" i="1"/>
  <c r="AR96" i="1"/>
  <c r="AO96" i="1"/>
  <c r="AL96" i="1"/>
  <c r="AI96" i="1"/>
  <c r="AF96" i="1"/>
  <c r="AC96" i="1"/>
  <c r="Z96" i="1"/>
  <c r="W96" i="1"/>
  <c r="T96" i="1"/>
  <c r="Q96" i="1"/>
  <c r="N96" i="1"/>
  <c r="K96" i="1"/>
  <c r="H96" i="1"/>
  <c r="E96" i="1"/>
  <c r="AX420" i="1"/>
  <c r="AU420" i="1"/>
  <c r="AR420" i="1"/>
  <c r="AO420" i="1"/>
  <c r="AL420" i="1"/>
  <c r="AI420" i="1"/>
  <c r="AF420" i="1"/>
  <c r="AC420" i="1"/>
  <c r="Z420" i="1"/>
  <c r="W420" i="1"/>
  <c r="T420" i="1"/>
  <c r="Q420" i="1"/>
  <c r="N420" i="1"/>
  <c r="K420" i="1"/>
  <c r="H420" i="1"/>
  <c r="E420" i="1"/>
  <c r="AX102" i="1"/>
  <c r="AU102" i="1"/>
  <c r="AR102" i="1"/>
  <c r="AO102" i="1"/>
  <c r="AL102" i="1"/>
  <c r="AI102" i="1"/>
  <c r="AF102" i="1"/>
  <c r="AC102" i="1"/>
  <c r="Z102" i="1"/>
  <c r="W102" i="1"/>
  <c r="T102" i="1"/>
  <c r="Q102" i="1"/>
  <c r="N102" i="1"/>
  <c r="K102" i="1"/>
  <c r="H102" i="1"/>
  <c r="E102" i="1"/>
  <c r="AX29" i="1"/>
  <c r="AU29" i="1"/>
  <c r="AR29" i="1"/>
  <c r="AO29" i="1"/>
  <c r="AL29" i="1"/>
  <c r="AI29" i="1"/>
  <c r="AF29" i="1"/>
  <c r="AC29" i="1"/>
  <c r="Z29" i="1"/>
  <c r="W29" i="1"/>
  <c r="T29" i="1"/>
  <c r="Q29" i="1"/>
  <c r="N29" i="1"/>
  <c r="K29" i="1"/>
  <c r="H29" i="1"/>
  <c r="E29" i="1"/>
  <c r="AX78" i="1"/>
  <c r="AU78" i="1"/>
  <c r="AR78" i="1"/>
  <c r="AO78" i="1"/>
  <c r="AL78" i="1"/>
  <c r="AI78" i="1"/>
  <c r="AF78" i="1"/>
  <c r="AC78" i="1"/>
  <c r="Z78" i="1"/>
  <c r="W78" i="1"/>
  <c r="T78" i="1"/>
  <c r="Q78" i="1"/>
  <c r="N78" i="1"/>
  <c r="K78" i="1"/>
  <c r="H78" i="1"/>
  <c r="E78" i="1"/>
  <c r="AX46" i="1"/>
  <c r="AU46" i="1"/>
  <c r="AR46" i="1"/>
  <c r="AO46" i="1"/>
  <c r="AL46" i="1"/>
  <c r="AI46" i="1"/>
  <c r="AF46" i="1"/>
  <c r="AC46" i="1"/>
  <c r="Z46" i="1"/>
  <c r="W46" i="1"/>
  <c r="T46" i="1"/>
  <c r="Q46" i="1"/>
  <c r="N46" i="1"/>
  <c r="K46" i="1"/>
  <c r="H46" i="1"/>
  <c r="E46" i="1"/>
  <c r="AX189" i="1"/>
  <c r="AU189" i="1"/>
  <c r="AR189" i="1"/>
  <c r="AO189" i="1"/>
  <c r="AL189" i="1"/>
  <c r="AI189" i="1"/>
  <c r="AF189" i="1"/>
  <c r="AC189" i="1"/>
  <c r="Z189" i="1"/>
  <c r="W189" i="1"/>
  <c r="T189" i="1"/>
  <c r="Q189" i="1"/>
  <c r="N189" i="1"/>
  <c r="K189" i="1"/>
  <c r="H189" i="1"/>
  <c r="E189" i="1"/>
  <c r="AX124" i="1"/>
  <c r="AU124" i="1"/>
  <c r="AR124" i="1"/>
  <c r="AO124" i="1"/>
  <c r="AL124" i="1"/>
  <c r="AI124" i="1"/>
  <c r="AF124" i="1"/>
  <c r="AC124" i="1"/>
  <c r="Z124" i="1"/>
  <c r="W124" i="1"/>
  <c r="T124" i="1"/>
  <c r="Q124" i="1"/>
  <c r="N124" i="1"/>
  <c r="K124" i="1"/>
  <c r="H124" i="1"/>
  <c r="E124" i="1"/>
  <c r="AX10" i="1"/>
  <c r="AU10" i="1"/>
  <c r="AR10" i="1"/>
  <c r="AO10" i="1"/>
  <c r="AL10" i="1"/>
  <c r="AI10" i="1"/>
  <c r="AF10" i="1"/>
  <c r="AC10" i="1"/>
  <c r="Z10" i="1"/>
  <c r="W10" i="1"/>
  <c r="T10" i="1"/>
  <c r="Q10" i="1"/>
  <c r="N10" i="1"/>
  <c r="K10" i="1"/>
  <c r="H10" i="1"/>
  <c r="E10" i="1"/>
  <c r="AX436" i="1"/>
  <c r="AU436" i="1"/>
  <c r="AR436" i="1"/>
  <c r="AO436" i="1"/>
  <c r="AL436" i="1"/>
  <c r="AI436" i="1"/>
  <c r="AF436" i="1"/>
  <c r="AC436" i="1"/>
  <c r="Z436" i="1"/>
  <c r="W436" i="1"/>
  <c r="T436" i="1"/>
  <c r="Q436" i="1"/>
  <c r="N436" i="1"/>
  <c r="K436" i="1"/>
  <c r="H436" i="1"/>
  <c r="E436" i="1"/>
  <c r="AX21" i="1"/>
  <c r="AU21" i="1"/>
  <c r="AR21" i="1"/>
  <c r="AO21" i="1"/>
  <c r="AL21" i="1"/>
  <c r="AI21" i="1"/>
  <c r="AF21" i="1"/>
  <c r="AC21" i="1"/>
  <c r="Z21" i="1"/>
  <c r="W21" i="1"/>
  <c r="T21" i="1"/>
  <c r="Q21" i="1"/>
  <c r="N21" i="1"/>
  <c r="K21" i="1"/>
  <c r="H21" i="1"/>
  <c r="E21" i="1"/>
  <c r="AX498" i="1"/>
  <c r="AU498" i="1"/>
  <c r="AR498" i="1"/>
  <c r="AO498" i="1"/>
  <c r="AL498" i="1"/>
  <c r="AI498" i="1"/>
  <c r="AF498" i="1"/>
  <c r="AC498" i="1"/>
  <c r="Z498" i="1"/>
  <c r="W498" i="1"/>
  <c r="T498" i="1"/>
  <c r="Q498" i="1"/>
  <c r="N498" i="1"/>
  <c r="K498" i="1"/>
  <c r="H498" i="1"/>
  <c r="E498" i="1"/>
  <c r="AX543" i="1"/>
  <c r="AU543" i="1"/>
  <c r="AR543" i="1"/>
  <c r="AO543" i="1"/>
  <c r="AL543" i="1"/>
  <c r="AI543" i="1"/>
  <c r="AF543" i="1"/>
  <c r="AC543" i="1"/>
  <c r="Z543" i="1"/>
  <c r="W543" i="1"/>
  <c r="T543" i="1"/>
  <c r="Q543" i="1"/>
  <c r="N543" i="1"/>
  <c r="K543" i="1"/>
  <c r="H543" i="1"/>
  <c r="E543" i="1"/>
  <c r="AX300" i="1"/>
  <c r="AU300" i="1"/>
  <c r="AR300" i="1"/>
  <c r="AO300" i="1"/>
  <c r="AL300" i="1"/>
  <c r="AI300" i="1"/>
  <c r="AF300" i="1"/>
  <c r="AC300" i="1"/>
  <c r="Z300" i="1"/>
  <c r="W300" i="1"/>
  <c r="T300" i="1"/>
  <c r="Q300" i="1"/>
  <c r="N300" i="1"/>
  <c r="K300" i="1"/>
  <c r="H300" i="1"/>
  <c r="E300" i="1"/>
  <c r="AX24" i="1"/>
  <c r="AU24" i="1"/>
  <c r="AR24" i="1"/>
  <c r="AO24" i="1"/>
  <c r="AL24" i="1"/>
  <c r="AI24" i="1"/>
  <c r="AF24" i="1"/>
  <c r="AC24" i="1"/>
  <c r="Z24" i="1"/>
  <c r="W24" i="1"/>
  <c r="T24" i="1"/>
  <c r="Q24" i="1"/>
  <c r="N24" i="1"/>
  <c r="K24" i="1"/>
  <c r="H24" i="1"/>
  <c r="E24" i="1"/>
  <c r="AX98" i="1"/>
  <c r="AU98" i="1"/>
  <c r="AR98" i="1"/>
  <c r="AO98" i="1"/>
  <c r="AL98" i="1"/>
  <c r="AI98" i="1"/>
  <c r="AF98" i="1"/>
  <c r="AC98" i="1"/>
  <c r="Z98" i="1"/>
  <c r="W98" i="1"/>
  <c r="T98" i="1"/>
  <c r="Q98" i="1"/>
  <c r="N98" i="1"/>
  <c r="K98" i="1"/>
  <c r="H98" i="1"/>
  <c r="E98" i="1"/>
  <c r="AX110" i="1"/>
  <c r="AU110" i="1"/>
  <c r="AR110" i="1"/>
  <c r="AO110" i="1"/>
  <c r="AL110" i="1"/>
  <c r="AI110" i="1"/>
  <c r="AF110" i="1"/>
  <c r="AC110" i="1"/>
  <c r="Z110" i="1"/>
  <c r="W110" i="1"/>
  <c r="T110" i="1"/>
  <c r="Q110" i="1"/>
  <c r="N110" i="1"/>
  <c r="K110" i="1"/>
  <c r="H110" i="1"/>
  <c r="E110" i="1"/>
  <c r="AX531" i="1"/>
  <c r="AU531" i="1"/>
  <c r="AR531" i="1"/>
  <c r="AO531" i="1"/>
  <c r="AL531" i="1"/>
  <c r="AI531" i="1"/>
  <c r="AF531" i="1"/>
  <c r="AC531" i="1"/>
  <c r="Z531" i="1"/>
  <c r="W531" i="1"/>
  <c r="T531" i="1"/>
  <c r="Q531" i="1"/>
  <c r="N531" i="1"/>
  <c r="K531" i="1"/>
  <c r="H531" i="1"/>
  <c r="E531" i="1"/>
  <c r="AX55" i="1"/>
  <c r="AU55" i="1"/>
  <c r="AR55" i="1"/>
  <c r="AO55" i="1"/>
  <c r="AL55" i="1"/>
  <c r="AI55" i="1"/>
  <c r="AF55" i="1"/>
  <c r="AC55" i="1"/>
  <c r="Z55" i="1"/>
  <c r="W55" i="1"/>
  <c r="T55" i="1"/>
  <c r="Q55" i="1"/>
  <c r="N55" i="1"/>
  <c r="K55" i="1"/>
  <c r="H55" i="1"/>
  <c r="E55" i="1"/>
  <c r="AX486" i="1"/>
  <c r="AU486" i="1"/>
  <c r="AR486" i="1"/>
  <c r="AO486" i="1"/>
  <c r="AL486" i="1"/>
  <c r="AI486" i="1"/>
  <c r="AF486" i="1"/>
  <c r="AC486" i="1"/>
  <c r="Z486" i="1"/>
  <c r="W486" i="1"/>
  <c r="T486" i="1"/>
  <c r="Q486" i="1"/>
  <c r="N486" i="1"/>
  <c r="K486" i="1"/>
  <c r="H486" i="1"/>
  <c r="E486" i="1"/>
  <c r="AX408" i="1"/>
  <c r="AU408" i="1"/>
  <c r="AR408" i="1"/>
  <c r="AO408" i="1"/>
  <c r="AL408" i="1"/>
  <c r="AI408" i="1"/>
  <c r="AF408" i="1"/>
  <c r="AC408" i="1"/>
  <c r="Z408" i="1"/>
  <c r="W408" i="1"/>
  <c r="T408" i="1"/>
  <c r="Q408" i="1"/>
  <c r="N408" i="1"/>
  <c r="K408" i="1"/>
  <c r="H408" i="1"/>
  <c r="E408" i="1"/>
  <c r="AX297" i="1"/>
  <c r="AU297" i="1"/>
  <c r="AR297" i="1"/>
  <c r="AO297" i="1"/>
  <c r="AL297" i="1"/>
  <c r="AI297" i="1"/>
  <c r="AF297" i="1"/>
  <c r="AC297" i="1"/>
  <c r="Z297" i="1"/>
  <c r="W297" i="1"/>
  <c r="T297" i="1"/>
  <c r="Q297" i="1"/>
  <c r="N297" i="1"/>
  <c r="K297" i="1"/>
  <c r="H297" i="1"/>
  <c r="E297" i="1"/>
  <c r="AX191" i="1"/>
  <c r="AU191" i="1"/>
  <c r="AR191" i="1"/>
  <c r="AO191" i="1"/>
  <c r="AL191" i="1"/>
  <c r="AI191" i="1"/>
  <c r="AF191" i="1"/>
  <c r="AC191" i="1"/>
  <c r="Z191" i="1"/>
  <c r="W191" i="1"/>
  <c r="T191" i="1"/>
  <c r="Q191" i="1"/>
  <c r="N191" i="1"/>
  <c r="K191" i="1"/>
  <c r="H191" i="1"/>
  <c r="E191" i="1"/>
  <c r="AX468" i="1"/>
  <c r="AU468" i="1"/>
  <c r="AR468" i="1"/>
  <c r="AO468" i="1"/>
  <c r="AL468" i="1"/>
  <c r="AI468" i="1"/>
  <c r="AF468" i="1"/>
  <c r="AC468" i="1"/>
  <c r="Z468" i="1"/>
  <c r="W468" i="1"/>
  <c r="T468" i="1"/>
  <c r="Q468" i="1"/>
  <c r="N468" i="1"/>
  <c r="K468" i="1"/>
  <c r="H468" i="1"/>
  <c r="E468" i="1"/>
  <c r="AX400" i="1"/>
  <c r="AU400" i="1"/>
  <c r="AR400" i="1"/>
  <c r="AO400" i="1"/>
  <c r="AL400" i="1"/>
  <c r="AI400" i="1"/>
  <c r="AF400" i="1"/>
  <c r="AC400" i="1"/>
  <c r="Z400" i="1"/>
  <c r="W400" i="1"/>
  <c r="T400" i="1"/>
  <c r="Q400" i="1"/>
  <c r="N400" i="1"/>
  <c r="K400" i="1"/>
  <c r="H400" i="1"/>
  <c r="E400" i="1"/>
  <c r="AX163" i="1"/>
  <c r="AU163" i="1"/>
  <c r="AR163" i="1"/>
  <c r="AO163" i="1"/>
  <c r="AL163" i="1"/>
  <c r="AI163" i="1"/>
  <c r="AF163" i="1"/>
  <c r="AC163" i="1"/>
  <c r="Z163" i="1"/>
  <c r="W163" i="1"/>
  <c r="T163" i="1"/>
  <c r="Q163" i="1"/>
  <c r="N163" i="1"/>
  <c r="K163" i="1"/>
  <c r="H163" i="1"/>
  <c r="E163" i="1"/>
  <c r="AX180" i="1"/>
  <c r="AU180" i="1"/>
  <c r="AR180" i="1"/>
  <c r="AO180" i="1"/>
  <c r="AL180" i="1"/>
  <c r="AI180" i="1"/>
  <c r="AF180" i="1"/>
  <c r="AC180" i="1"/>
  <c r="Z180" i="1"/>
  <c r="W180" i="1"/>
  <c r="T180" i="1"/>
  <c r="Q180" i="1"/>
  <c r="N180" i="1"/>
  <c r="K180" i="1"/>
  <c r="H180" i="1"/>
  <c r="E180" i="1"/>
  <c r="AX273" i="1"/>
  <c r="AU273" i="1"/>
  <c r="AR273" i="1"/>
  <c r="AO273" i="1"/>
  <c r="AL273" i="1"/>
  <c r="AI273" i="1"/>
  <c r="AF273" i="1"/>
  <c r="AC273" i="1"/>
  <c r="Z273" i="1"/>
  <c r="W273" i="1"/>
  <c r="T273" i="1"/>
  <c r="Q273" i="1"/>
  <c r="N273" i="1"/>
  <c r="K273" i="1"/>
  <c r="H273" i="1"/>
  <c r="E273" i="1"/>
  <c r="AX323" i="1"/>
  <c r="AU323" i="1"/>
  <c r="AR323" i="1"/>
  <c r="AO323" i="1"/>
  <c r="AL323" i="1"/>
  <c r="AI323" i="1"/>
  <c r="AF323" i="1"/>
  <c r="AC323" i="1"/>
  <c r="Z323" i="1"/>
  <c r="W323" i="1"/>
  <c r="T323" i="1"/>
  <c r="Q323" i="1"/>
  <c r="N323" i="1"/>
  <c r="K323" i="1"/>
  <c r="H323" i="1"/>
  <c r="E323" i="1"/>
  <c r="AX517" i="1"/>
  <c r="AU517" i="1"/>
  <c r="AR517" i="1"/>
  <c r="AO517" i="1"/>
  <c r="AL517" i="1"/>
  <c r="AI517" i="1"/>
  <c r="AF517" i="1"/>
  <c r="AC517" i="1"/>
  <c r="Z517" i="1"/>
  <c r="W517" i="1"/>
  <c r="T517" i="1"/>
  <c r="Q517" i="1"/>
  <c r="N517" i="1"/>
  <c r="K517" i="1"/>
  <c r="H517" i="1"/>
  <c r="E517" i="1"/>
  <c r="AX535" i="1"/>
  <c r="AU535" i="1"/>
  <c r="AR535" i="1"/>
  <c r="AO535" i="1"/>
  <c r="AL535" i="1"/>
  <c r="AI535" i="1"/>
  <c r="AF535" i="1"/>
  <c r="AC535" i="1"/>
  <c r="Z535" i="1"/>
  <c r="W535" i="1"/>
  <c r="T535" i="1"/>
  <c r="Q535" i="1"/>
  <c r="N535" i="1"/>
  <c r="K535" i="1"/>
  <c r="H535" i="1"/>
  <c r="E535" i="1"/>
  <c r="AX288" i="1"/>
  <c r="AU288" i="1"/>
  <c r="AR288" i="1"/>
  <c r="AO288" i="1"/>
  <c r="AL288" i="1"/>
  <c r="AI288" i="1"/>
  <c r="AF288" i="1"/>
  <c r="AC288" i="1"/>
  <c r="Z288" i="1"/>
  <c r="W288" i="1"/>
  <c r="T288" i="1"/>
  <c r="Q288" i="1"/>
  <c r="N288" i="1"/>
  <c r="K288" i="1"/>
  <c r="H288" i="1"/>
  <c r="E288" i="1"/>
  <c r="AX36" i="1"/>
  <c r="AU36" i="1"/>
  <c r="AR36" i="1"/>
  <c r="AO36" i="1"/>
  <c r="AL36" i="1"/>
  <c r="AI36" i="1"/>
  <c r="AF36" i="1"/>
  <c r="AC36" i="1"/>
  <c r="Z36" i="1"/>
  <c r="W36" i="1"/>
  <c r="T36" i="1"/>
  <c r="Q36" i="1"/>
  <c r="N36" i="1"/>
  <c r="K36" i="1"/>
  <c r="H36" i="1"/>
  <c r="E36" i="1"/>
  <c r="AX245" i="1"/>
  <c r="AU245" i="1"/>
  <c r="AR245" i="1"/>
  <c r="AO245" i="1"/>
  <c r="AL245" i="1"/>
  <c r="AI245" i="1"/>
  <c r="AF245" i="1"/>
  <c r="AC245" i="1"/>
  <c r="Z245" i="1"/>
  <c r="W245" i="1"/>
  <c r="T245" i="1"/>
  <c r="Q245" i="1"/>
  <c r="N245" i="1"/>
  <c r="K245" i="1"/>
  <c r="H245" i="1"/>
  <c r="E245" i="1"/>
  <c r="AX394" i="1"/>
  <c r="AU394" i="1"/>
  <c r="AR394" i="1"/>
  <c r="AO394" i="1"/>
  <c r="AL394" i="1"/>
  <c r="AI394" i="1"/>
  <c r="AF394" i="1"/>
  <c r="AC394" i="1"/>
  <c r="Z394" i="1"/>
  <c r="W394" i="1"/>
  <c r="T394" i="1"/>
  <c r="Q394" i="1"/>
  <c r="N394" i="1"/>
  <c r="K394" i="1"/>
  <c r="H394" i="1"/>
  <c r="E394" i="1"/>
  <c r="AX285" i="1"/>
  <c r="AU285" i="1"/>
  <c r="AR285" i="1"/>
  <c r="AO285" i="1"/>
  <c r="AL285" i="1"/>
  <c r="AI285" i="1"/>
  <c r="AF285" i="1"/>
  <c r="AC285" i="1"/>
  <c r="Z285" i="1"/>
  <c r="W285" i="1"/>
  <c r="T285" i="1"/>
  <c r="Q285" i="1"/>
  <c r="N285" i="1"/>
  <c r="K285" i="1"/>
  <c r="H285" i="1"/>
  <c r="E285" i="1"/>
  <c r="AX139" i="1"/>
  <c r="AU139" i="1"/>
  <c r="AR139" i="1"/>
  <c r="AO139" i="1"/>
  <c r="AL139" i="1"/>
  <c r="AI139" i="1"/>
  <c r="AF139" i="1"/>
  <c r="AC139" i="1"/>
  <c r="Z139" i="1"/>
  <c r="W139" i="1"/>
  <c r="T139" i="1"/>
  <c r="Q139" i="1"/>
  <c r="N139" i="1"/>
  <c r="K139" i="1"/>
  <c r="H139" i="1"/>
  <c r="E139" i="1"/>
  <c r="AX383" i="1"/>
  <c r="AU383" i="1"/>
  <c r="AR383" i="1"/>
  <c r="AO383" i="1"/>
  <c r="AL383" i="1"/>
  <c r="AI383" i="1"/>
  <c r="AF383" i="1"/>
  <c r="AC383" i="1"/>
  <c r="Z383" i="1"/>
  <c r="W383" i="1"/>
  <c r="T383" i="1"/>
  <c r="Q383" i="1"/>
  <c r="N383" i="1"/>
  <c r="K383" i="1"/>
  <c r="H383" i="1"/>
  <c r="E383" i="1"/>
  <c r="AX421" i="1"/>
  <c r="AU421" i="1"/>
  <c r="AR421" i="1"/>
  <c r="AO421" i="1"/>
  <c r="AL421" i="1"/>
  <c r="AI421" i="1"/>
  <c r="AF421" i="1"/>
  <c r="AC421" i="1"/>
  <c r="Z421" i="1"/>
  <c r="W421" i="1"/>
  <c r="T421" i="1"/>
  <c r="Q421" i="1"/>
  <c r="N421" i="1"/>
  <c r="K421" i="1"/>
  <c r="H421" i="1"/>
  <c r="E421" i="1"/>
  <c r="AX108" i="1"/>
  <c r="AU108" i="1"/>
  <c r="AR108" i="1"/>
  <c r="AO108" i="1"/>
  <c r="AL108" i="1"/>
  <c r="AI108" i="1"/>
  <c r="AF108" i="1"/>
  <c r="AC108" i="1"/>
  <c r="Z108" i="1"/>
  <c r="W108" i="1"/>
  <c r="T108" i="1"/>
  <c r="Q108" i="1"/>
  <c r="N108" i="1"/>
  <c r="K108" i="1"/>
  <c r="H108" i="1"/>
  <c r="E108" i="1"/>
  <c r="AX76" i="1"/>
  <c r="AU76" i="1"/>
  <c r="AR76" i="1"/>
  <c r="AO76" i="1"/>
  <c r="AL76" i="1"/>
  <c r="AI76" i="1"/>
  <c r="AF76" i="1"/>
  <c r="AC76" i="1"/>
  <c r="Z76" i="1"/>
  <c r="W76" i="1"/>
  <c r="T76" i="1"/>
  <c r="Q76" i="1"/>
  <c r="N76" i="1"/>
  <c r="K76" i="1"/>
  <c r="H76" i="1"/>
  <c r="E76" i="1"/>
  <c r="AX324" i="1"/>
  <c r="AU324" i="1"/>
  <c r="AR324" i="1"/>
  <c r="AO324" i="1"/>
  <c r="AL324" i="1"/>
  <c r="AI324" i="1"/>
  <c r="AF324" i="1"/>
  <c r="AC324" i="1"/>
  <c r="Z324" i="1"/>
  <c r="W324" i="1"/>
  <c r="T324" i="1"/>
  <c r="Q324" i="1"/>
  <c r="N324" i="1"/>
  <c r="K324" i="1"/>
  <c r="H324" i="1"/>
  <c r="E324" i="1"/>
  <c r="AX140" i="1"/>
  <c r="AU140" i="1"/>
  <c r="AR140" i="1"/>
  <c r="AO140" i="1"/>
  <c r="AL140" i="1"/>
  <c r="AI140" i="1"/>
  <c r="AF140" i="1"/>
  <c r="AC140" i="1"/>
  <c r="Z140" i="1"/>
  <c r="W140" i="1"/>
  <c r="T140" i="1"/>
  <c r="Q140" i="1"/>
  <c r="N140" i="1"/>
  <c r="K140" i="1"/>
  <c r="H140" i="1"/>
  <c r="E140" i="1"/>
  <c r="AX208" i="1"/>
  <c r="AU208" i="1"/>
  <c r="AR208" i="1"/>
  <c r="AO208" i="1"/>
  <c r="AL208" i="1"/>
  <c r="AI208" i="1"/>
  <c r="AF208" i="1"/>
  <c r="AC208" i="1"/>
  <c r="Z208" i="1"/>
  <c r="W208" i="1"/>
  <c r="T208" i="1"/>
  <c r="Q208" i="1"/>
  <c r="N208" i="1"/>
  <c r="K208" i="1"/>
  <c r="H208" i="1"/>
  <c r="E208" i="1"/>
  <c r="AX541" i="1"/>
  <c r="AU541" i="1"/>
  <c r="AR541" i="1"/>
  <c r="AO541" i="1"/>
  <c r="AL541" i="1"/>
  <c r="AI541" i="1"/>
  <c r="AF541" i="1"/>
  <c r="AC541" i="1"/>
  <c r="Z541" i="1"/>
  <c r="W541" i="1"/>
  <c r="T541" i="1"/>
  <c r="Q541" i="1"/>
  <c r="N541" i="1"/>
  <c r="K541" i="1"/>
  <c r="H541" i="1"/>
  <c r="E541" i="1"/>
  <c r="AX514" i="1"/>
  <c r="AU514" i="1"/>
  <c r="AR514" i="1"/>
  <c r="AO514" i="1"/>
  <c r="AL514" i="1"/>
  <c r="AI514" i="1"/>
  <c r="AF514" i="1"/>
  <c r="AC514" i="1"/>
  <c r="Z514" i="1"/>
  <c r="W514" i="1"/>
  <c r="T514" i="1"/>
  <c r="Q514" i="1"/>
  <c r="N514" i="1"/>
  <c r="K514" i="1"/>
  <c r="H514" i="1"/>
  <c r="E514" i="1"/>
  <c r="AX526" i="1"/>
  <c r="AU526" i="1"/>
  <c r="AR526" i="1"/>
  <c r="AO526" i="1"/>
  <c r="AL526" i="1"/>
  <c r="AI526" i="1"/>
  <c r="AF526" i="1"/>
  <c r="AC526" i="1"/>
  <c r="Z526" i="1"/>
  <c r="W526" i="1"/>
  <c r="T526" i="1"/>
  <c r="Q526" i="1"/>
  <c r="N526" i="1"/>
  <c r="K526" i="1"/>
  <c r="H526" i="1"/>
  <c r="E526" i="1"/>
  <c r="AX248" i="1"/>
  <c r="AU248" i="1"/>
  <c r="AR248" i="1"/>
  <c r="AO248" i="1"/>
  <c r="AL248" i="1"/>
  <c r="AI248" i="1"/>
  <c r="AF248" i="1"/>
  <c r="AC248" i="1"/>
  <c r="Z248" i="1"/>
  <c r="W248" i="1"/>
  <c r="T248" i="1"/>
  <c r="Q248" i="1"/>
  <c r="N248" i="1"/>
  <c r="K248" i="1"/>
  <c r="H248" i="1"/>
  <c r="E248" i="1"/>
  <c r="AX129" i="1"/>
  <c r="AU129" i="1"/>
  <c r="AR129" i="1"/>
  <c r="AO129" i="1"/>
  <c r="AL129" i="1"/>
  <c r="AI129" i="1"/>
  <c r="AF129" i="1"/>
  <c r="AC129" i="1"/>
  <c r="Z129" i="1"/>
  <c r="W129" i="1"/>
  <c r="T129" i="1"/>
  <c r="Q129" i="1"/>
  <c r="N129" i="1"/>
  <c r="K129" i="1"/>
  <c r="H129" i="1"/>
  <c r="E129" i="1"/>
  <c r="AX202" i="1"/>
  <c r="AU202" i="1"/>
  <c r="AR202" i="1"/>
  <c r="AO202" i="1"/>
  <c r="AL202" i="1"/>
  <c r="AI202" i="1"/>
  <c r="AF202" i="1"/>
  <c r="AC202" i="1"/>
  <c r="Z202" i="1"/>
  <c r="W202" i="1"/>
  <c r="T202" i="1"/>
  <c r="Q202" i="1"/>
  <c r="N202" i="1"/>
  <c r="K202" i="1"/>
  <c r="H202" i="1"/>
  <c r="E202" i="1"/>
  <c r="AX176" i="1"/>
  <c r="AU176" i="1"/>
  <c r="AR176" i="1"/>
  <c r="AO176" i="1"/>
  <c r="AL176" i="1"/>
  <c r="AI176" i="1"/>
  <c r="AF176" i="1"/>
  <c r="AC176" i="1"/>
  <c r="Z176" i="1"/>
  <c r="W176" i="1"/>
  <c r="T176" i="1"/>
  <c r="Q176" i="1"/>
  <c r="N176" i="1"/>
  <c r="K176" i="1"/>
  <c r="H176" i="1"/>
  <c r="E176" i="1"/>
  <c r="AX472" i="1"/>
  <c r="AU472" i="1"/>
  <c r="AR472" i="1"/>
  <c r="AO472" i="1"/>
  <c r="AL472" i="1"/>
  <c r="AI472" i="1"/>
  <c r="AF472" i="1"/>
  <c r="AC472" i="1"/>
  <c r="Z472" i="1"/>
  <c r="W472" i="1"/>
  <c r="T472" i="1"/>
  <c r="Q472" i="1"/>
  <c r="N472" i="1"/>
  <c r="K472" i="1"/>
  <c r="H472" i="1"/>
  <c r="E472" i="1"/>
  <c r="AX200" i="1"/>
  <c r="AU200" i="1"/>
  <c r="AR200" i="1"/>
  <c r="AO200" i="1"/>
  <c r="AL200" i="1"/>
  <c r="AI200" i="1"/>
  <c r="AF200" i="1"/>
  <c r="AC200" i="1"/>
  <c r="Z200" i="1"/>
  <c r="W200" i="1"/>
  <c r="T200" i="1"/>
  <c r="Q200" i="1"/>
  <c r="N200" i="1"/>
  <c r="K200" i="1"/>
  <c r="H200" i="1"/>
  <c r="E200" i="1"/>
  <c r="AX123" i="1"/>
  <c r="AU123" i="1"/>
  <c r="AR123" i="1"/>
  <c r="AO123" i="1"/>
  <c r="AL123" i="1"/>
  <c r="AI123" i="1"/>
  <c r="AF123" i="1"/>
  <c r="AC123" i="1"/>
  <c r="Z123" i="1"/>
  <c r="W123" i="1"/>
  <c r="T123" i="1"/>
  <c r="Q123" i="1"/>
  <c r="N123" i="1"/>
  <c r="K123" i="1"/>
  <c r="H123" i="1"/>
  <c r="E123" i="1"/>
  <c r="AX165" i="1"/>
  <c r="AU165" i="1"/>
  <c r="AR165" i="1"/>
  <c r="AO165" i="1"/>
  <c r="AL165" i="1"/>
  <c r="AI165" i="1"/>
  <c r="AF165" i="1"/>
  <c r="AC165" i="1"/>
  <c r="Z165" i="1"/>
  <c r="W165" i="1"/>
  <c r="T165" i="1"/>
  <c r="Q165" i="1"/>
  <c r="N165" i="1"/>
  <c r="K165" i="1"/>
  <c r="H165" i="1"/>
  <c r="E165" i="1"/>
  <c r="AX372" i="1"/>
  <c r="AU372" i="1"/>
  <c r="AR372" i="1"/>
  <c r="AO372" i="1"/>
  <c r="AL372" i="1"/>
  <c r="AI372" i="1"/>
  <c r="AF372" i="1"/>
  <c r="AC372" i="1"/>
  <c r="Z372" i="1"/>
  <c r="W372" i="1"/>
  <c r="T372" i="1"/>
  <c r="Q372" i="1"/>
  <c r="N372" i="1"/>
  <c r="K372" i="1"/>
  <c r="H372" i="1"/>
  <c r="E372" i="1"/>
  <c r="AX258" i="1"/>
  <c r="AU258" i="1"/>
  <c r="AR258" i="1"/>
  <c r="AO258" i="1"/>
  <c r="AL258" i="1"/>
  <c r="AI258" i="1"/>
  <c r="AF258" i="1"/>
  <c r="AC258" i="1"/>
  <c r="Z258" i="1"/>
  <c r="W258" i="1"/>
  <c r="T258" i="1"/>
  <c r="Q258" i="1"/>
  <c r="N258" i="1"/>
  <c r="K258" i="1"/>
  <c r="H258" i="1"/>
  <c r="E258" i="1"/>
  <c r="AX57" i="1"/>
  <c r="AU57" i="1"/>
  <c r="AR57" i="1"/>
  <c r="AO57" i="1"/>
  <c r="AL57" i="1"/>
  <c r="AI57" i="1"/>
  <c r="AF57" i="1"/>
  <c r="AC57" i="1"/>
  <c r="Z57" i="1"/>
  <c r="W57" i="1"/>
  <c r="T57" i="1"/>
  <c r="Q57" i="1"/>
  <c r="N57" i="1"/>
  <c r="K57" i="1"/>
  <c r="H57" i="1"/>
  <c r="E57" i="1"/>
  <c r="AX230" i="1"/>
  <c r="AU230" i="1"/>
  <c r="AR230" i="1"/>
  <c r="AO230" i="1"/>
  <c r="AL230" i="1"/>
  <c r="AI230" i="1"/>
  <c r="AF230" i="1"/>
  <c r="AC230" i="1"/>
  <c r="Z230" i="1"/>
  <c r="W230" i="1"/>
  <c r="T230" i="1"/>
  <c r="Q230" i="1"/>
  <c r="N230" i="1"/>
  <c r="K230" i="1"/>
  <c r="H230" i="1"/>
  <c r="E230" i="1"/>
  <c r="AX376" i="1"/>
  <c r="AU376" i="1"/>
  <c r="AR376" i="1"/>
  <c r="AO376" i="1"/>
  <c r="AL376" i="1"/>
  <c r="AI376" i="1"/>
  <c r="AF376" i="1"/>
  <c r="AC376" i="1"/>
  <c r="Z376" i="1"/>
  <c r="W376" i="1"/>
  <c r="T376" i="1"/>
  <c r="Q376" i="1"/>
  <c r="N376" i="1"/>
  <c r="K376" i="1"/>
  <c r="H376" i="1"/>
  <c r="E376" i="1"/>
  <c r="AX520" i="1"/>
  <c r="AU520" i="1"/>
  <c r="AR520" i="1"/>
  <c r="AO520" i="1"/>
  <c r="AL520" i="1"/>
  <c r="AI520" i="1"/>
  <c r="AF520" i="1"/>
  <c r="AC520" i="1"/>
  <c r="Z520" i="1"/>
  <c r="W520" i="1"/>
  <c r="T520" i="1"/>
  <c r="Q520" i="1"/>
  <c r="N520" i="1"/>
  <c r="K520" i="1"/>
  <c r="H520" i="1"/>
  <c r="E520" i="1"/>
  <c r="AX508" i="1"/>
  <c r="AU508" i="1"/>
  <c r="AR508" i="1"/>
  <c r="AO508" i="1"/>
  <c r="AL508" i="1"/>
  <c r="AI508" i="1"/>
  <c r="AF508" i="1"/>
  <c r="AC508" i="1"/>
  <c r="Z508" i="1"/>
  <c r="W508" i="1"/>
  <c r="T508" i="1"/>
  <c r="Q508" i="1"/>
  <c r="N508" i="1"/>
  <c r="K508" i="1"/>
  <c r="H508" i="1"/>
  <c r="E508" i="1"/>
  <c r="AX373" i="1"/>
  <c r="AU373" i="1"/>
  <c r="AR373" i="1"/>
  <c r="AO373" i="1"/>
  <c r="AL373" i="1"/>
  <c r="AI373" i="1"/>
  <c r="AF373" i="1"/>
  <c r="AC373" i="1"/>
  <c r="Z373" i="1"/>
  <c r="W373" i="1"/>
  <c r="T373" i="1"/>
  <c r="Q373" i="1"/>
  <c r="N373" i="1"/>
  <c r="K373" i="1"/>
  <c r="H373" i="1"/>
  <c r="E373" i="1"/>
  <c r="AX352" i="1"/>
  <c r="AU352" i="1"/>
  <c r="AR352" i="1"/>
  <c r="AO352" i="1"/>
  <c r="AL352" i="1"/>
  <c r="AI352" i="1"/>
  <c r="AF352" i="1"/>
  <c r="AC352" i="1"/>
  <c r="Z352" i="1"/>
  <c r="W352" i="1"/>
  <c r="T352" i="1"/>
  <c r="Q352" i="1"/>
  <c r="N352" i="1"/>
  <c r="K352" i="1"/>
  <c r="H352" i="1"/>
  <c r="E352" i="1"/>
  <c r="AX193" i="1"/>
  <c r="AU193" i="1"/>
  <c r="AR193" i="1"/>
  <c r="AO193" i="1"/>
  <c r="AL193" i="1"/>
  <c r="AI193" i="1"/>
  <c r="AF193" i="1"/>
  <c r="AC193" i="1"/>
  <c r="Z193" i="1"/>
  <c r="W193" i="1"/>
  <c r="T193" i="1"/>
  <c r="Q193" i="1"/>
  <c r="N193" i="1"/>
  <c r="K193" i="1"/>
  <c r="H193" i="1"/>
  <c r="E193" i="1"/>
  <c r="AX429" i="1"/>
  <c r="AU429" i="1"/>
  <c r="AR429" i="1"/>
  <c r="AO429" i="1"/>
  <c r="AL429" i="1"/>
  <c r="AI429" i="1"/>
  <c r="AF429" i="1"/>
  <c r="AC429" i="1"/>
  <c r="Z429" i="1"/>
  <c r="W429" i="1"/>
  <c r="T429" i="1"/>
  <c r="Q429" i="1"/>
  <c r="N429" i="1"/>
  <c r="K429" i="1"/>
  <c r="H429" i="1"/>
  <c r="E429" i="1"/>
  <c r="AX496" i="1"/>
  <c r="AU496" i="1"/>
  <c r="AR496" i="1"/>
  <c r="AO496" i="1"/>
  <c r="AL496" i="1"/>
  <c r="AI496" i="1"/>
  <c r="AF496" i="1"/>
  <c r="AC496" i="1"/>
  <c r="Z496" i="1"/>
  <c r="W496" i="1"/>
  <c r="T496" i="1"/>
  <c r="Q496" i="1"/>
  <c r="N496" i="1"/>
  <c r="K496" i="1"/>
  <c r="H496" i="1"/>
  <c r="E496" i="1"/>
  <c r="N399" i="1"/>
  <c r="AX418" i="1"/>
  <c r="AU418" i="1"/>
  <c r="AR418" i="1"/>
  <c r="AO418" i="1"/>
  <c r="AL418" i="1"/>
  <c r="AI418" i="1"/>
  <c r="AF418" i="1"/>
  <c r="AC418" i="1"/>
  <c r="Z418" i="1"/>
  <c r="W418" i="1"/>
  <c r="T418" i="1"/>
  <c r="Q418" i="1"/>
  <c r="N418" i="1"/>
  <c r="K418" i="1"/>
  <c r="H418" i="1"/>
  <c r="E418" i="1"/>
  <c r="N125" i="1"/>
  <c r="AX56" i="1"/>
  <c r="AU56" i="1"/>
  <c r="AR56" i="1"/>
  <c r="AO56" i="1"/>
  <c r="AL56" i="1"/>
  <c r="AI56" i="1"/>
  <c r="AF56" i="1"/>
  <c r="AC56" i="1"/>
  <c r="Z56" i="1"/>
  <c r="W56" i="1"/>
  <c r="T56" i="1"/>
  <c r="Q56" i="1"/>
  <c r="N56" i="1"/>
  <c r="K56" i="1"/>
  <c r="H56" i="1"/>
  <c r="E56" i="1"/>
  <c r="AX164" i="1"/>
  <c r="AU164" i="1"/>
  <c r="AR164" i="1"/>
  <c r="AO164" i="1"/>
  <c r="AL164" i="1"/>
  <c r="AI164" i="1"/>
  <c r="AF164" i="1"/>
  <c r="AC164" i="1"/>
  <c r="Z164" i="1"/>
  <c r="W164" i="1"/>
  <c r="T164" i="1"/>
  <c r="Q164" i="1"/>
  <c r="N164" i="1"/>
  <c r="K164" i="1"/>
  <c r="H164" i="1"/>
  <c r="E164" i="1"/>
  <c r="AX398" i="1"/>
  <c r="AU398" i="1"/>
  <c r="AR398" i="1"/>
  <c r="AO398" i="1"/>
  <c r="AL398" i="1"/>
  <c r="AI398" i="1"/>
  <c r="AF398" i="1"/>
  <c r="AC398" i="1"/>
  <c r="Z398" i="1"/>
  <c r="W398" i="1"/>
  <c r="T398" i="1"/>
  <c r="Q398" i="1"/>
  <c r="N398" i="1"/>
  <c r="K398" i="1"/>
  <c r="H398" i="1"/>
  <c r="E398" i="1"/>
  <c r="AX150" i="1"/>
  <c r="AU150" i="1"/>
  <c r="AR150" i="1"/>
  <c r="AO150" i="1"/>
  <c r="AL150" i="1"/>
  <c r="AI150" i="1"/>
  <c r="AF150" i="1"/>
  <c r="AC150" i="1"/>
  <c r="Z150" i="1"/>
  <c r="W150" i="1"/>
  <c r="T150" i="1"/>
  <c r="Q150" i="1"/>
  <c r="N150" i="1"/>
  <c r="K150" i="1"/>
  <c r="H150" i="1"/>
  <c r="E150" i="1"/>
  <c r="AX203" i="1"/>
  <c r="AU203" i="1"/>
  <c r="AR203" i="1"/>
  <c r="AO203" i="1"/>
  <c r="AL203" i="1"/>
  <c r="AI203" i="1"/>
  <c r="AF203" i="1"/>
  <c r="AC203" i="1"/>
  <c r="Z203" i="1"/>
  <c r="W203" i="1"/>
  <c r="T203" i="1"/>
  <c r="Q203" i="1"/>
  <c r="N203" i="1"/>
  <c r="K203" i="1"/>
  <c r="H203" i="1"/>
  <c r="E203" i="1"/>
  <c r="AX145" i="1"/>
  <c r="AU145" i="1"/>
  <c r="AR145" i="1"/>
  <c r="AO145" i="1"/>
  <c r="AL145" i="1"/>
  <c r="AI145" i="1"/>
  <c r="AF145" i="1"/>
  <c r="AC145" i="1"/>
  <c r="Z145" i="1"/>
  <c r="W145" i="1"/>
  <c r="T145" i="1"/>
  <c r="Q145" i="1"/>
  <c r="N145" i="1"/>
  <c r="K145" i="1"/>
  <c r="H145" i="1"/>
  <c r="E145" i="1"/>
  <c r="AX50" i="1"/>
  <c r="AU50" i="1"/>
  <c r="AR50" i="1"/>
  <c r="AO50" i="1"/>
  <c r="AL50" i="1"/>
  <c r="AI50" i="1"/>
  <c r="AF50" i="1"/>
  <c r="AC50" i="1"/>
  <c r="Z50" i="1"/>
  <c r="W50" i="1"/>
  <c r="T50" i="1"/>
  <c r="Q50" i="1"/>
  <c r="N50" i="1"/>
  <c r="K50" i="1"/>
  <c r="H50" i="1"/>
  <c r="E50" i="1"/>
  <c r="AX281" i="1"/>
  <c r="AU281" i="1"/>
  <c r="AR281" i="1"/>
  <c r="AO281" i="1"/>
  <c r="AL281" i="1"/>
  <c r="AI281" i="1"/>
  <c r="AF281" i="1"/>
  <c r="AC281" i="1"/>
  <c r="Z281" i="1"/>
  <c r="W281" i="1"/>
  <c r="T281" i="1"/>
  <c r="Q281" i="1"/>
  <c r="N281" i="1"/>
  <c r="K281" i="1"/>
  <c r="H281" i="1"/>
  <c r="E281" i="1"/>
  <c r="AX244" i="1"/>
  <c r="AU244" i="1"/>
  <c r="AR244" i="1"/>
  <c r="AO244" i="1"/>
  <c r="AL244" i="1"/>
  <c r="AI244" i="1"/>
  <c r="AF244" i="1"/>
  <c r="AC244" i="1"/>
  <c r="Z244" i="1"/>
  <c r="W244" i="1"/>
  <c r="T244" i="1"/>
  <c r="Q244" i="1"/>
  <c r="N244" i="1"/>
  <c r="K244" i="1"/>
  <c r="H244" i="1"/>
  <c r="E244" i="1"/>
  <c r="AX79" i="1"/>
  <c r="AU79" i="1"/>
  <c r="AR79" i="1"/>
  <c r="AO79" i="1"/>
  <c r="AL79" i="1"/>
  <c r="AI79" i="1"/>
  <c r="AF79" i="1"/>
  <c r="AC79" i="1"/>
  <c r="Z79" i="1"/>
  <c r="W79" i="1"/>
  <c r="T79" i="1"/>
  <c r="Q79" i="1"/>
  <c r="N79" i="1"/>
  <c r="K79" i="1"/>
  <c r="H79" i="1"/>
  <c r="E79" i="1"/>
  <c r="AX315" i="1"/>
  <c r="AU315" i="1"/>
  <c r="AR315" i="1"/>
  <c r="AO315" i="1"/>
  <c r="AL315" i="1"/>
  <c r="AI315" i="1"/>
  <c r="AF315" i="1"/>
  <c r="AC315" i="1"/>
  <c r="Z315" i="1"/>
  <c r="W315" i="1"/>
  <c r="T315" i="1"/>
  <c r="Q315" i="1"/>
  <c r="N315" i="1"/>
  <c r="K315" i="1"/>
  <c r="H315" i="1"/>
  <c r="E315" i="1"/>
  <c r="AX284" i="1"/>
  <c r="AU284" i="1"/>
  <c r="AR284" i="1"/>
  <c r="AO284" i="1"/>
  <c r="AL284" i="1"/>
  <c r="AI284" i="1"/>
  <c r="AF284" i="1"/>
  <c r="AC284" i="1"/>
  <c r="Z284" i="1"/>
  <c r="W284" i="1"/>
  <c r="T284" i="1"/>
  <c r="Q284" i="1"/>
  <c r="N284" i="1"/>
  <c r="K284" i="1"/>
  <c r="H284" i="1"/>
  <c r="E284" i="1"/>
  <c r="AX58" i="1"/>
  <c r="AU58" i="1"/>
  <c r="AR58" i="1"/>
  <c r="AO58" i="1"/>
  <c r="AL58" i="1"/>
  <c r="AI58" i="1"/>
  <c r="AF58" i="1"/>
  <c r="AC58" i="1"/>
  <c r="Z58" i="1"/>
  <c r="W58" i="1"/>
  <c r="T58" i="1"/>
  <c r="Q58" i="1"/>
  <c r="N58" i="1"/>
  <c r="K58" i="1"/>
  <c r="H58" i="1"/>
  <c r="E58" i="1"/>
  <c r="AX60" i="1"/>
  <c r="AU60" i="1"/>
  <c r="AR60" i="1"/>
  <c r="AO60" i="1"/>
  <c r="AL60" i="1"/>
  <c r="AI60" i="1"/>
  <c r="AF60" i="1"/>
  <c r="AC60" i="1"/>
  <c r="Z60" i="1"/>
  <c r="W60" i="1"/>
  <c r="T60" i="1"/>
  <c r="Q60" i="1"/>
  <c r="N60" i="1"/>
  <c r="K60" i="1"/>
  <c r="H60" i="1"/>
  <c r="E60" i="1"/>
  <c r="AX147" i="1"/>
  <c r="AU147" i="1"/>
  <c r="AR147" i="1"/>
  <c r="AO147" i="1"/>
  <c r="AL147" i="1"/>
  <c r="AI147" i="1"/>
  <c r="AF147" i="1"/>
  <c r="AC147" i="1"/>
  <c r="Z147" i="1"/>
  <c r="W147" i="1"/>
  <c r="T147" i="1"/>
  <c r="Q147" i="1"/>
  <c r="N147" i="1"/>
  <c r="K147" i="1"/>
  <c r="H147" i="1"/>
  <c r="E147" i="1"/>
  <c r="AX294" i="1"/>
  <c r="AU294" i="1"/>
  <c r="AR294" i="1"/>
  <c r="AO294" i="1"/>
  <c r="AL294" i="1"/>
  <c r="AI294" i="1"/>
  <c r="AF294" i="1"/>
  <c r="AC294" i="1"/>
  <c r="Z294" i="1"/>
  <c r="W294" i="1"/>
  <c r="T294" i="1"/>
  <c r="Q294" i="1"/>
  <c r="N294" i="1"/>
  <c r="K294" i="1"/>
  <c r="H294" i="1"/>
  <c r="E294" i="1"/>
  <c r="N30" i="1"/>
  <c r="AX533" i="1"/>
  <c r="AU533" i="1"/>
  <c r="AR533" i="1"/>
  <c r="AO533" i="1"/>
  <c r="AL533" i="1"/>
  <c r="AI533" i="1"/>
  <c r="AF533" i="1"/>
  <c r="AC533" i="1"/>
  <c r="Z533" i="1"/>
  <c r="W533" i="1"/>
  <c r="T533" i="1"/>
  <c r="Q533" i="1"/>
  <c r="N533" i="1"/>
  <c r="K533" i="1"/>
  <c r="H533" i="1"/>
  <c r="E533" i="1"/>
  <c r="AX235" i="1"/>
  <c r="AU235" i="1"/>
  <c r="AR235" i="1"/>
  <c r="AO235" i="1"/>
  <c r="AL235" i="1"/>
  <c r="AI235" i="1"/>
  <c r="AF235" i="1"/>
  <c r="AC235" i="1"/>
  <c r="Z235" i="1"/>
  <c r="W235" i="1"/>
  <c r="T235" i="1"/>
  <c r="Q235" i="1"/>
  <c r="N235" i="1"/>
  <c r="K235" i="1"/>
  <c r="H235" i="1"/>
  <c r="E235" i="1"/>
  <c r="AX444" i="1"/>
  <c r="AU444" i="1"/>
  <c r="AR444" i="1"/>
  <c r="AO444" i="1"/>
  <c r="AL444" i="1"/>
  <c r="AI444" i="1"/>
  <c r="AF444" i="1"/>
  <c r="AC444" i="1"/>
  <c r="Z444" i="1"/>
  <c r="W444" i="1"/>
  <c r="T444" i="1"/>
  <c r="Q444" i="1"/>
  <c r="N444" i="1"/>
  <c r="K444" i="1"/>
  <c r="H444" i="1"/>
  <c r="E444" i="1"/>
  <c r="AX138" i="1"/>
  <c r="AU138" i="1"/>
  <c r="AR138" i="1"/>
  <c r="AO138" i="1"/>
  <c r="AL138" i="1"/>
  <c r="AI138" i="1"/>
  <c r="AF138" i="1"/>
  <c r="AC138" i="1"/>
  <c r="Z138" i="1"/>
  <c r="W138" i="1"/>
  <c r="T138" i="1"/>
  <c r="Q138" i="1"/>
  <c r="N138" i="1"/>
  <c r="K138" i="1"/>
  <c r="H138" i="1"/>
  <c r="E138" i="1"/>
  <c r="AX301" i="1"/>
  <c r="AU301" i="1"/>
  <c r="AR301" i="1"/>
  <c r="AO301" i="1"/>
  <c r="AL301" i="1"/>
  <c r="AI301" i="1"/>
  <c r="AF301" i="1"/>
  <c r="AC301" i="1"/>
  <c r="Z301" i="1"/>
  <c r="W301" i="1"/>
  <c r="T301" i="1"/>
  <c r="Q301" i="1"/>
  <c r="N301" i="1"/>
  <c r="K301" i="1"/>
  <c r="H301" i="1"/>
  <c r="E301" i="1"/>
  <c r="AX254" i="1"/>
  <c r="AU254" i="1"/>
  <c r="AR254" i="1"/>
  <c r="AO254" i="1"/>
  <c r="AL254" i="1"/>
  <c r="AI254" i="1"/>
  <c r="AF254" i="1"/>
  <c r="AC254" i="1"/>
  <c r="Z254" i="1"/>
  <c r="W254" i="1"/>
  <c r="T254" i="1"/>
  <c r="Q254" i="1"/>
  <c r="N254" i="1"/>
  <c r="K254" i="1"/>
  <c r="H254" i="1"/>
  <c r="E254" i="1"/>
  <c r="AX317" i="1"/>
  <c r="AU317" i="1"/>
  <c r="AR317" i="1"/>
  <c r="AO317" i="1"/>
  <c r="AL317" i="1"/>
  <c r="AI317" i="1"/>
  <c r="AF317" i="1"/>
  <c r="AC317" i="1"/>
  <c r="Z317" i="1"/>
  <c r="W317" i="1"/>
  <c r="T317" i="1"/>
  <c r="Q317" i="1"/>
  <c r="N317" i="1"/>
  <c r="K317" i="1"/>
  <c r="H317" i="1"/>
  <c r="E317" i="1"/>
  <c r="AX425" i="1"/>
  <c r="AU425" i="1"/>
  <c r="AR425" i="1"/>
  <c r="AO425" i="1"/>
  <c r="AL425" i="1"/>
  <c r="AI425" i="1"/>
  <c r="AF425" i="1"/>
  <c r="AC425" i="1"/>
  <c r="Z425" i="1"/>
  <c r="W425" i="1"/>
  <c r="T425" i="1"/>
  <c r="Q425" i="1"/>
  <c r="N425" i="1"/>
  <c r="K425" i="1"/>
  <c r="H425" i="1"/>
  <c r="E425" i="1"/>
  <c r="AX296" i="1"/>
  <c r="AU296" i="1"/>
  <c r="AR296" i="1"/>
  <c r="AO296" i="1"/>
  <c r="AL296" i="1"/>
  <c r="AI296" i="1"/>
  <c r="AF296" i="1"/>
  <c r="AC296" i="1"/>
  <c r="Z296" i="1"/>
  <c r="W296" i="1"/>
  <c r="T296" i="1"/>
  <c r="Q296" i="1"/>
  <c r="N296" i="1"/>
  <c r="K296" i="1"/>
  <c r="H296" i="1"/>
  <c r="E296" i="1"/>
  <c r="AX166" i="1"/>
  <c r="AU166" i="1"/>
  <c r="AR166" i="1"/>
  <c r="AO166" i="1"/>
  <c r="AL166" i="1"/>
  <c r="AI166" i="1"/>
  <c r="AF166" i="1"/>
  <c r="AC166" i="1"/>
  <c r="Z166" i="1"/>
  <c r="W166" i="1"/>
  <c r="T166" i="1"/>
  <c r="Q166" i="1"/>
  <c r="N166" i="1"/>
  <c r="K166" i="1"/>
  <c r="H166" i="1"/>
  <c r="E166" i="1"/>
  <c r="AX527" i="1"/>
  <c r="AU527" i="1"/>
  <c r="AR527" i="1"/>
  <c r="AO527" i="1"/>
  <c r="AL527" i="1"/>
  <c r="AI527" i="1"/>
  <c r="AF527" i="1"/>
  <c r="AC527" i="1"/>
  <c r="Z527" i="1"/>
  <c r="W527" i="1"/>
  <c r="T527" i="1"/>
  <c r="Q527" i="1"/>
  <c r="N527" i="1"/>
  <c r="K527" i="1"/>
  <c r="H527" i="1"/>
  <c r="E527" i="1"/>
  <c r="AX362" i="1"/>
  <c r="AU362" i="1"/>
  <c r="AR362" i="1"/>
  <c r="AO362" i="1"/>
  <c r="AL362" i="1"/>
  <c r="AI362" i="1"/>
  <c r="AF362" i="1"/>
  <c r="AC362" i="1"/>
  <c r="Z362" i="1"/>
  <c r="W362" i="1"/>
  <c r="T362" i="1"/>
  <c r="Q362" i="1"/>
  <c r="N362" i="1"/>
  <c r="K362" i="1"/>
  <c r="H362" i="1"/>
  <c r="E362" i="1"/>
  <c r="AX152" i="1"/>
  <c r="AU152" i="1"/>
  <c r="AR152" i="1"/>
  <c r="AO152" i="1"/>
  <c r="AL152" i="1"/>
  <c r="AI152" i="1"/>
  <c r="AF152" i="1"/>
  <c r="AC152" i="1"/>
  <c r="Z152" i="1"/>
  <c r="W152" i="1"/>
  <c r="T152" i="1"/>
  <c r="Q152" i="1"/>
  <c r="N152" i="1"/>
  <c r="K152" i="1"/>
  <c r="H152" i="1"/>
  <c r="E152" i="1"/>
  <c r="N283" i="1"/>
  <c r="AX146" i="1"/>
  <c r="AU146" i="1"/>
  <c r="AR146" i="1"/>
  <c r="AO146" i="1"/>
  <c r="AL146" i="1"/>
  <c r="AI146" i="1"/>
  <c r="AF146" i="1"/>
  <c r="AC146" i="1"/>
  <c r="Z146" i="1"/>
  <c r="W146" i="1"/>
  <c r="T146" i="1"/>
  <c r="Q146" i="1"/>
  <c r="N146" i="1"/>
  <c r="K146" i="1"/>
  <c r="H146" i="1"/>
  <c r="E146" i="1"/>
  <c r="AX364" i="1"/>
  <c r="AU364" i="1"/>
  <c r="AR364" i="1"/>
  <c r="AO364" i="1"/>
  <c r="AL364" i="1"/>
  <c r="AI364" i="1"/>
  <c r="AF364" i="1"/>
  <c r="AC364" i="1"/>
  <c r="Z364" i="1"/>
  <c r="W364" i="1"/>
  <c r="T364" i="1"/>
  <c r="Q364" i="1"/>
  <c r="N364" i="1"/>
  <c r="K364" i="1"/>
  <c r="H364" i="1"/>
  <c r="E364" i="1"/>
  <c r="AX249" i="1"/>
  <c r="AU249" i="1"/>
  <c r="AR249" i="1"/>
  <c r="AO249" i="1"/>
  <c r="AL249" i="1"/>
  <c r="AI249" i="1"/>
  <c r="AF249" i="1"/>
  <c r="AC249" i="1"/>
  <c r="Z249" i="1"/>
  <c r="W249" i="1"/>
  <c r="T249" i="1"/>
  <c r="Q249" i="1"/>
  <c r="N249" i="1"/>
  <c r="K249" i="1"/>
  <c r="H249" i="1"/>
  <c r="E249" i="1"/>
  <c r="AX528" i="1"/>
  <c r="AU528" i="1"/>
  <c r="AR528" i="1"/>
  <c r="AO528" i="1"/>
  <c r="AL528" i="1"/>
  <c r="AI528" i="1"/>
  <c r="AF528" i="1"/>
  <c r="AC528" i="1"/>
  <c r="Z528" i="1"/>
  <c r="W528" i="1"/>
  <c r="T528" i="1"/>
  <c r="Q528" i="1"/>
  <c r="N528" i="1"/>
  <c r="K528" i="1"/>
  <c r="H528" i="1"/>
  <c r="E528" i="1"/>
  <c r="AX446" i="1"/>
  <c r="AU446" i="1"/>
  <c r="AR446" i="1"/>
  <c r="AO446" i="1"/>
  <c r="AL446" i="1"/>
  <c r="AI446" i="1"/>
  <c r="AF446" i="1"/>
  <c r="AC446" i="1"/>
  <c r="Z446" i="1"/>
  <c r="W446" i="1"/>
  <c r="T446" i="1"/>
  <c r="Q446" i="1"/>
  <c r="N446" i="1"/>
  <c r="K446" i="1"/>
  <c r="H446" i="1"/>
  <c r="E446" i="1"/>
  <c r="AX241" i="1"/>
  <c r="AU241" i="1"/>
  <c r="AR241" i="1"/>
  <c r="AO241" i="1"/>
  <c r="AL241" i="1"/>
  <c r="AI241" i="1"/>
  <c r="AF241" i="1"/>
  <c r="AC241" i="1"/>
  <c r="Z241" i="1"/>
  <c r="W241" i="1"/>
  <c r="T241" i="1"/>
  <c r="Q241" i="1"/>
  <c r="N241" i="1"/>
  <c r="K241" i="1"/>
  <c r="H241" i="1"/>
  <c r="E241" i="1"/>
  <c r="AX378" i="1"/>
  <c r="AU378" i="1"/>
  <c r="AR378" i="1"/>
  <c r="AO378" i="1"/>
  <c r="AL378" i="1"/>
  <c r="AI378" i="1"/>
  <c r="AF378" i="1"/>
  <c r="AC378" i="1"/>
  <c r="Z378" i="1"/>
  <c r="W378" i="1"/>
  <c r="T378" i="1"/>
  <c r="Q378" i="1"/>
  <c r="N378" i="1"/>
  <c r="K378" i="1"/>
  <c r="H378" i="1"/>
  <c r="E378" i="1"/>
  <c r="AX484" i="1"/>
  <c r="AU484" i="1"/>
  <c r="AR484" i="1"/>
  <c r="AO484" i="1"/>
  <c r="AL484" i="1"/>
  <c r="AI484" i="1"/>
  <c r="AF484" i="1"/>
  <c r="AC484" i="1"/>
  <c r="Z484" i="1"/>
  <c r="W484" i="1"/>
  <c r="T484" i="1"/>
  <c r="Q484" i="1"/>
  <c r="N484" i="1"/>
  <c r="K484" i="1"/>
  <c r="H484" i="1"/>
  <c r="E484" i="1"/>
  <c r="AX363" i="1"/>
  <c r="AU363" i="1"/>
  <c r="AR363" i="1"/>
  <c r="AO363" i="1"/>
  <c r="AL363" i="1"/>
  <c r="AI363" i="1"/>
  <c r="AF363" i="1"/>
  <c r="AC363" i="1"/>
  <c r="Z363" i="1"/>
  <c r="W363" i="1"/>
  <c r="T363" i="1"/>
  <c r="Q363" i="1"/>
  <c r="N363" i="1"/>
  <c r="K363" i="1"/>
  <c r="H363" i="1"/>
  <c r="E363" i="1"/>
  <c r="AX26" i="1"/>
  <c r="AU26" i="1"/>
  <c r="AR26" i="1"/>
  <c r="AO26" i="1"/>
  <c r="AL26" i="1"/>
  <c r="AI26" i="1"/>
  <c r="AF26" i="1"/>
  <c r="AC26" i="1"/>
  <c r="Z26" i="1"/>
  <c r="W26" i="1"/>
  <c r="T26" i="1"/>
  <c r="Q26" i="1"/>
  <c r="N26" i="1"/>
  <c r="K26" i="1"/>
  <c r="H26" i="1"/>
  <c r="E26" i="1"/>
  <c r="AX518" i="1"/>
  <c r="AU518" i="1"/>
  <c r="AR518" i="1"/>
  <c r="AO518" i="1"/>
  <c r="AL518" i="1"/>
  <c r="AI518" i="1"/>
  <c r="AF518" i="1"/>
  <c r="AC518" i="1"/>
  <c r="Z518" i="1"/>
  <c r="W518" i="1"/>
  <c r="T518" i="1"/>
  <c r="Q518" i="1"/>
  <c r="N518" i="1"/>
  <c r="K518" i="1"/>
  <c r="H518" i="1"/>
  <c r="E518" i="1"/>
  <c r="AX361" i="1"/>
  <c r="AU361" i="1"/>
  <c r="AR361" i="1"/>
  <c r="AO361" i="1"/>
  <c r="AL361" i="1"/>
  <c r="AI361" i="1"/>
  <c r="AF361" i="1"/>
  <c r="AC361" i="1"/>
  <c r="Z361" i="1"/>
  <c r="W361" i="1"/>
  <c r="T361" i="1"/>
  <c r="Q361" i="1"/>
  <c r="N361" i="1"/>
  <c r="K361" i="1"/>
  <c r="H361" i="1"/>
  <c r="E361" i="1"/>
  <c r="AX349" i="1"/>
  <c r="AU349" i="1"/>
  <c r="AR349" i="1"/>
  <c r="AO349" i="1"/>
  <c r="AL349" i="1"/>
  <c r="AI349" i="1"/>
  <c r="AF349" i="1"/>
  <c r="AC349" i="1"/>
  <c r="Z349" i="1"/>
  <c r="W349" i="1"/>
  <c r="T349" i="1"/>
  <c r="Q349" i="1"/>
  <c r="N349" i="1"/>
  <c r="K349" i="1"/>
  <c r="H349" i="1"/>
  <c r="E349" i="1"/>
  <c r="N142" i="1"/>
  <c r="AX480" i="1"/>
  <c r="AU480" i="1"/>
  <c r="AR480" i="1"/>
  <c r="AO480" i="1"/>
  <c r="AL480" i="1"/>
  <c r="AI480" i="1"/>
  <c r="AF480" i="1"/>
  <c r="AC480" i="1"/>
  <c r="Z480" i="1"/>
  <c r="W480" i="1"/>
  <c r="T480" i="1"/>
  <c r="Q480" i="1"/>
  <c r="N480" i="1"/>
  <c r="K480" i="1"/>
  <c r="H480" i="1"/>
  <c r="E480" i="1"/>
  <c r="AX11" i="1"/>
  <c r="AU11" i="1"/>
  <c r="AR11" i="1"/>
  <c r="AO11" i="1"/>
  <c r="AL11" i="1"/>
  <c r="AI11" i="1"/>
  <c r="AF11" i="1"/>
  <c r="AC11" i="1"/>
  <c r="Z11" i="1"/>
  <c r="W11" i="1"/>
  <c r="T11" i="1"/>
  <c r="Q11" i="1"/>
  <c r="N11" i="1"/>
  <c r="K11" i="1"/>
  <c r="H11" i="1"/>
  <c r="E11" i="1"/>
  <c r="AX212" i="1"/>
  <c r="AU212" i="1"/>
  <c r="AR212" i="1"/>
  <c r="AO212" i="1"/>
  <c r="AL212" i="1"/>
  <c r="AI212" i="1"/>
  <c r="AF212" i="1"/>
  <c r="AC212" i="1"/>
  <c r="Z212" i="1"/>
  <c r="W212" i="1"/>
  <c r="T212" i="1"/>
  <c r="Q212" i="1"/>
  <c r="N212" i="1"/>
  <c r="K212" i="1"/>
  <c r="H212" i="1"/>
  <c r="E212" i="1"/>
  <c r="AX314" i="1"/>
  <c r="AU314" i="1"/>
  <c r="AR314" i="1"/>
  <c r="AO314" i="1"/>
  <c r="AL314" i="1"/>
  <c r="AI314" i="1"/>
  <c r="AF314" i="1"/>
  <c r="AC314" i="1"/>
  <c r="Z314" i="1"/>
  <c r="W314" i="1"/>
  <c r="T314" i="1"/>
  <c r="Q314" i="1"/>
  <c r="N314" i="1"/>
  <c r="K314" i="1"/>
  <c r="H314" i="1"/>
  <c r="E314" i="1"/>
  <c r="AX87" i="1"/>
  <c r="AU87" i="1"/>
  <c r="AR87" i="1"/>
  <c r="AO87" i="1"/>
  <c r="AL87" i="1"/>
  <c r="AI87" i="1"/>
  <c r="AF87" i="1"/>
  <c r="AC87" i="1"/>
  <c r="Z87" i="1"/>
  <c r="W87" i="1"/>
  <c r="T87" i="1"/>
  <c r="Q87" i="1"/>
  <c r="N87" i="1"/>
  <c r="K87" i="1"/>
  <c r="H87" i="1"/>
  <c r="E87" i="1"/>
  <c r="AX305" i="1"/>
  <c r="AU305" i="1"/>
  <c r="AR305" i="1"/>
  <c r="AO305" i="1"/>
  <c r="AL305" i="1"/>
  <c r="AI305" i="1"/>
  <c r="AF305" i="1"/>
  <c r="AC305" i="1"/>
  <c r="Z305" i="1"/>
  <c r="W305" i="1"/>
  <c r="T305" i="1"/>
  <c r="Q305" i="1"/>
  <c r="N305" i="1"/>
  <c r="K305" i="1"/>
  <c r="H305" i="1"/>
  <c r="E305" i="1"/>
  <c r="AX469" i="1"/>
  <c r="AU469" i="1"/>
  <c r="AR469" i="1"/>
  <c r="AO469" i="1"/>
  <c r="AL469" i="1"/>
  <c r="AI469" i="1"/>
  <c r="AF469" i="1"/>
  <c r="AC469" i="1"/>
  <c r="Z469" i="1"/>
  <c r="W469" i="1"/>
  <c r="T469" i="1"/>
  <c r="Q469" i="1"/>
  <c r="N469" i="1"/>
  <c r="K469" i="1"/>
  <c r="H469" i="1"/>
  <c r="E469" i="1"/>
  <c r="AX93" i="1"/>
  <c r="AU93" i="1"/>
  <c r="AR93" i="1"/>
  <c r="AO93" i="1"/>
  <c r="AL93" i="1"/>
  <c r="AI93" i="1"/>
  <c r="AF93" i="1"/>
  <c r="AC93" i="1"/>
  <c r="Z93" i="1"/>
  <c r="W93" i="1"/>
  <c r="T93" i="1"/>
  <c r="Q93" i="1"/>
  <c r="N93" i="1"/>
  <c r="K93" i="1"/>
  <c r="H93" i="1"/>
  <c r="E93" i="1"/>
  <c r="AX351" i="1"/>
  <c r="AU351" i="1"/>
  <c r="AR351" i="1"/>
  <c r="AO351" i="1"/>
  <c r="AL351" i="1"/>
  <c r="AI351" i="1"/>
  <c r="AF351" i="1"/>
  <c r="AC351" i="1"/>
  <c r="Z351" i="1"/>
  <c r="W351" i="1"/>
  <c r="T351" i="1"/>
  <c r="Q351" i="1"/>
  <c r="N351" i="1"/>
  <c r="K351" i="1"/>
  <c r="H351" i="1"/>
  <c r="E351" i="1"/>
  <c r="AX438" i="1"/>
  <c r="AU438" i="1"/>
  <c r="AR438" i="1"/>
  <c r="AO438" i="1"/>
  <c r="AL438" i="1"/>
  <c r="AI438" i="1"/>
  <c r="AF438" i="1"/>
  <c r="AC438" i="1"/>
  <c r="Z438" i="1"/>
  <c r="W438" i="1"/>
  <c r="T438" i="1"/>
  <c r="Q438" i="1"/>
  <c r="N438" i="1"/>
  <c r="K438" i="1"/>
  <c r="H438" i="1"/>
  <c r="E438" i="1"/>
  <c r="AX298" i="1"/>
  <c r="AU298" i="1"/>
  <c r="AR298" i="1"/>
  <c r="AO298" i="1"/>
  <c r="AL298" i="1"/>
  <c r="AI298" i="1"/>
  <c r="AF298" i="1"/>
  <c r="AC298" i="1"/>
  <c r="Z298" i="1"/>
  <c r="W298" i="1"/>
  <c r="T298" i="1"/>
  <c r="Q298" i="1"/>
  <c r="N298" i="1"/>
  <c r="K298" i="1"/>
  <c r="H298" i="1"/>
  <c r="E298" i="1"/>
  <c r="AX338" i="1"/>
  <c r="AU338" i="1"/>
  <c r="AR338" i="1"/>
  <c r="AO338" i="1"/>
  <c r="AL338" i="1"/>
  <c r="AI338" i="1"/>
  <c r="AF338" i="1"/>
  <c r="AC338" i="1"/>
  <c r="Z338" i="1"/>
  <c r="W338" i="1"/>
  <c r="T338" i="1"/>
  <c r="Q338" i="1"/>
  <c r="N338" i="1"/>
  <c r="K338" i="1"/>
  <c r="H338" i="1"/>
  <c r="E338" i="1"/>
  <c r="AX495" i="1"/>
  <c r="AU495" i="1"/>
  <c r="AR495" i="1"/>
  <c r="AO495" i="1"/>
  <c r="AL495" i="1"/>
  <c r="AI495" i="1"/>
  <c r="AF495" i="1"/>
  <c r="AC495" i="1"/>
  <c r="Z495" i="1"/>
  <c r="W495" i="1"/>
  <c r="T495" i="1"/>
  <c r="Q495" i="1"/>
  <c r="N495" i="1"/>
  <c r="K495" i="1"/>
  <c r="H495" i="1"/>
  <c r="E495" i="1"/>
  <c r="AX173" i="1"/>
  <c r="AU173" i="1"/>
  <c r="AR173" i="1"/>
  <c r="AO173" i="1"/>
  <c r="AL173" i="1"/>
  <c r="AI173" i="1"/>
  <c r="AF173" i="1"/>
  <c r="AC173" i="1"/>
  <c r="Z173" i="1"/>
  <c r="W173" i="1"/>
  <c r="T173" i="1"/>
  <c r="Q173" i="1"/>
  <c r="N173" i="1"/>
  <c r="K173" i="1"/>
  <c r="H173" i="1"/>
  <c r="E173" i="1"/>
  <c r="AX299" i="1"/>
  <c r="AU299" i="1"/>
  <c r="AR299" i="1"/>
  <c r="AO299" i="1"/>
  <c r="AL299" i="1"/>
  <c r="AI299" i="1"/>
  <c r="AF299" i="1"/>
  <c r="AC299" i="1"/>
  <c r="Z299" i="1"/>
  <c r="W299" i="1"/>
  <c r="T299" i="1"/>
  <c r="Q299" i="1"/>
  <c r="N299" i="1"/>
  <c r="K299" i="1"/>
  <c r="H299" i="1"/>
  <c r="E299" i="1"/>
  <c r="AX38" i="1"/>
  <c r="AU38" i="1"/>
  <c r="AR38" i="1"/>
  <c r="AO38" i="1"/>
  <c r="AL38" i="1"/>
  <c r="AI38" i="1"/>
  <c r="AF38" i="1"/>
  <c r="AC38" i="1"/>
  <c r="Z38" i="1"/>
  <c r="W38" i="1"/>
  <c r="T38" i="1"/>
  <c r="Q38" i="1"/>
  <c r="N38" i="1"/>
  <c r="K38" i="1"/>
  <c r="H38" i="1"/>
  <c r="E38" i="1"/>
  <c r="AX85" i="1"/>
  <c r="AU85" i="1"/>
  <c r="AR85" i="1"/>
  <c r="AO85" i="1"/>
  <c r="AL85" i="1"/>
  <c r="AI85" i="1"/>
  <c r="AF85" i="1"/>
  <c r="AC85" i="1"/>
  <c r="Z85" i="1"/>
  <c r="W85" i="1"/>
  <c r="T85" i="1"/>
  <c r="Q85" i="1"/>
  <c r="N85" i="1"/>
  <c r="K85" i="1"/>
  <c r="H85" i="1"/>
  <c r="E85" i="1"/>
  <c r="AX141" i="1"/>
  <c r="AU141" i="1"/>
  <c r="AR141" i="1"/>
  <c r="AO141" i="1"/>
  <c r="AL141" i="1"/>
  <c r="AI141" i="1"/>
  <c r="AF141" i="1"/>
  <c r="AC141" i="1"/>
  <c r="Z141" i="1"/>
  <c r="W141" i="1"/>
  <c r="T141" i="1"/>
  <c r="Q141" i="1"/>
  <c r="N141" i="1"/>
  <c r="K141" i="1"/>
  <c r="H141" i="1"/>
  <c r="E141" i="1"/>
  <c r="AX322" i="1"/>
  <c r="AU322" i="1"/>
  <c r="AR322" i="1"/>
  <c r="AO322" i="1"/>
  <c r="AL322" i="1"/>
  <c r="AI322" i="1"/>
  <c r="AF322" i="1"/>
  <c r="AC322" i="1"/>
  <c r="Z322" i="1"/>
  <c r="W322" i="1"/>
  <c r="T322" i="1"/>
  <c r="Q322" i="1"/>
  <c r="N322" i="1"/>
  <c r="K322" i="1"/>
  <c r="H322" i="1"/>
  <c r="E322" i="1"/>
  <c r="AX81" i="1"/>
  <c r="AU81" i="1"/>
  <c r="AR81" i="1"/>
  <c r="AO81" i="1"/>
  <c r="AL81" i="1"/>
  <c r="AI81" i="1"/>
  <c r="AF81" i="1"/>
  <c r="AC81" i="1"/>
  <c r="Z81" i="1"/>
  <c r="W81" i="1"/>
  <c r="T81" i="1"/>
  <c r="Q81" i="1"/>
  <c r="N81" i="1"/>
  <c r="K81" i="1"/>
  <c r="H81" i="1"/>
  <c r="E81" i="1"/>
  <c r="AX53" i="1"/>
  <c r="AU53" i="1"/>
  <c r="AR53" i="1"/>
  <c r="AO53" i="1"/>
  <c r="AL53" i="1"/>
  <c r="AI53" i="1"/>
  <c r="AF53" i="1"/>
  <c r="AC53" i="1"/>
  <c r="Z53" i="1"/>
  <c r="W53" i="1"/>
  <c r="T53" i="1"/>
  <c r="Q53" i="1"/>
  <c r="N53" i="1"/>
  <c r="K53" i="1"/>
  <c r="H53" i="1"/>
  <c r="E53" i="1"/>
  <c r="N439" i="1"/>
  <c r="AX388" i="1"/>
  <c r="AU388" i="1"/>
  <c r="AR388" i="1"/>
  <c r="AO388" i="1"/>
  <c r="AL388" i="1"/>
  <c r="AI388" i="1"/>
  <c r="AF388" i="1"/>
  <c r="AC388" i="1"/>
  <c r="Z388" i="1"/>
  <c r="W388" i="1"/>
  <c r="T388" i="1"/>
  <c r="Q388" i="1"/>
  <c r="N388" i="1"/>
  <c r="K388" i="1"/>
  <c r="H388" i="1"/>
  <c r="E388" i="1"/>
  <c r="AX509" i="1"/>
  <c r="AU509" i="1"/>
  <c r="AR509" i="1"/>
  <c r="AO509" i="1"/>
  <c r="AL509" i="1"/>
  <c r="AI509" i="1"/>
  <c r="AF509" i="1"/>
  <c r="AC509" i="1"/>
  <c r="Z509" i="1"/>
  <c r="W509" i="1"/>
  <c r="T509" i="1"/>
  <c r="Q509" i="1"/>
  <c r="N509" i="1"/>
  <c r="K509" i="1"/>
  <c r="H509" i="1"/>
  <c r="E509" i="1"/>
  <c r="AX94" i="1"/>
  <c r="AU94" i="1"/>
  <c r="AR94" i="1"/>
  <c r="AO94" i="1"/>
  <c r="AL94" i="1"/>
  <c r="AI94" i="1"/>
  <c r="AF94" i="1"/>
  <c r="AC94" i="1"/>
  <c r="Z94" i="1"/>
  <c r="W94" i="1"/>
  <c r="T94" i="1"/>
  <c r="Q94" i="1"/>
  <c r="N94" i="1"/>
  <c r="K94" i="1"/>
  <c r="H94" i="1"/>
  <c r="E94" i="1"/>
  <c r="AX16" i="1"/>
  <c r="AU16" i="1"/>
  <c r="AR16" i="1"/>
  <c r="AO16" i="1"/>
  <c r="AL16" i="1"/>
  <c r="AI16" i="1"/>
  <c r="AF16" i="1"/>
  <c r="AC16" i="1"/>
  <c r="Z16" i="1"/>
  <c r="W16" i="1"/>
  <c r="T16" i="1"/>
  <c r="Q16" i="1"/>
  <c r="N16" i="1"/>
  <c r="K16" i="1"/>
  <c r="H16" i="1"/>
  <c r="E16" i="1"/>
  <c r="AX39" i="1"/>
  <c r="AU39" i="1"/>
  <c r="AR39" i="1"/>
  <c r="AO39" i="1"/>
  <c r="AL39" i="1"/>
  <c r="AI39" i="1"/>
  <c r="AF39" i="1"/>
  <c r="AC39" i="1"/>
  <c r="Z39" i="1"/>
  <c r="W39" i="1"/>
  <c r="T39" i="1"/>
  <c r="Q39" i="1"/>
  <c r="N39" i="1"/>
  <c r="K39" i="1"/>
  <c r="H39" i="1"/>
  <c r="E39" i="1"/>
  <c r="AX462" i="1"/>
  <c r="AU462" i="1"/>
  <c r="AR462" i="1"/>
  <c r="AO462" i="1"/>
  <c r="AL462" i="1"/>
  <c r="AI462" i="1"/>
  <c r="AF462" i="1"/>
  <c r="AC462" i="1"/>
  <c r="Z462" i="1"/>
  <c r="W462" i="1"/>
  <c r="T462" i="1"/>
  <c r="Q462" i="1"/>
  <c r="N462" i="1"/>
  <c r="K462" i="1"/>
  <c r="H462" i="1"/>
  <c r="E462" i="1"/>
  <c r="AX43" i="1"/>
  <c r="AU43" i="1"/>
  <c r="AR43" i="1"/>
  <c r="AO43" i="1"/>
  <c r="AL43" i="1"/>
  <c r="AI43" i="1"/>
  <c r="AF43" i="1"/>
  <c r="AC43" i="1"/>
  <c r="Z43" i="1"/>
  <c r="W43" i="1"/>
  <c r="T43" i="1"/>
  <c r="Q43" i="1"/>
  <c r="N43" i="1"/>
  <c r="K43" i="1"/>
  <c r="H43" i="1"/>
  <c r="E43" i="1"/>
  <c r="AX114" i="1"/>
  <c r="AU114" i="1"/>
  <c r="AR114" i="1"/>
  <c r="AO114" i="1"/>
  <c r="AL114" i="1"/>
  <c r="AI114" i="1"/>
  <c r="AF114" i="1"/>
  <c r="AC114" i="1"/>
  <c r="Z114" i="1"/>
  <c r="W114" i="1"/>
  <c r="T114" i="1"/>
  <c r="Q114" i="1"/>
  <c r="N114" i="1"/>
  <c r="K114" i="1"/>
  <c r="H114" i="1"/>
  <c r="E114" i="1"/>
  <c r="AX44" i="1"/>
  <c r="AU44" i="1"/>
  <c r="AR44" i="1"/>
  <c r="AO44" i="1"/>
  <c r="AL44" i="1"/>
  <c r="AI44" i="1"/>
  <c r="AF44" i="1"/>
  <c r="AC44" i="1"/>
  <c r="Z44" i="1"/>
  <c r="W44" i="1"/>
  <c r="T44" i="1"/>
  <c r="Q44" i="1"/>
  <c r="N44" i="1"/>
  <c r="K44" i="1"/>
  <c r="H44" i="1"/>
  <c r="E44" i="1"/>
  <c r="AX122" i="1"/>
  <c r="AU122" i="1"/>
  <c r="AR122" i="1"/>
  <c r="AO122" i="1"/>
  <c r="AL122" i="1"/>
  <c r="AI122" i="1"/>
  <c r="AF122" i="1"/>
  <c r="AC122" i="1"/>
  <c r="Z122" i="1"/>
  <c r="W122" i="1"/>
  <c r="T122" i="1"/>
  <c r="Q122" i="1"/>
  <c r="N122" i="1"/>
  <c r="K122" i="1"/>
  <c r="H122" i="1"/>
  <c r="E122" i="1"/>
  <c r="AX452" i="1"/>
  <c r="AU452" i="1"/>
  <c r="AR452" i="1"/>
  <c r="AO452" i="1"/>
  <c r="AL452" i="1"/>
  <c r="AI452" i="1"/>
  <c r="AF452" i="1"/>
  <c r="AC452" i="1"/>
  <c r="Z452" i="1"/>
  <c r="W452" i="1"/>
  <c r="T452" i="1"/>
  <c r="Q452" i="1"/>
  <c r="N452" i="1"/>
  <c r="K452" i="1"/>
  <c r="H452" i="1"/>
  <c r="E452" i="1"/>
  <c r="AX333" i="1"/>
  <c r="AU333" i="1"/>
  <c r="AR333" i="1"/>
  <c r="AO333" i="1"/>
  <c r="AL333" i="1"/>
  <c r="AI333" i="1"/>
  <c r="AF333" i="1"/>
  <c r="AC333" i="1"/>
  <c r="Z333" i="1"/>
  <c r="W333" i="1"/>
  <c r="T333" i="1"/>
  <c r="Q333" i="1"/>
  <c r="N333" i="1"/>
  <c r="K333" i="1"/>
  <c r="H333" i="1"/>
  <c r="E333" i="1"/>
  <c r="AX371" i="1"/>
  <c r="AU371" i="1"/>
  <c r="AR371" i="1"/>
  <c r="AO371" i="1"/>
  <c r="AL371" i="1"/>
  <c r="AI371" i="1"/>
  <c r="AF371" i="1"/>
  <c r="AC371" i="1"/>
  <c r="Z371" i="1"/>
  <c r="W371" i="1"/>
  <c r="T371" i="1"/>
  <c r="Q371" i="1"/>
  <c r="N371" i="1"/>
  <c r="K371" i="1"/>
  <c r="H371" i="1"/>
  <c r="E371" i="1"/>
  <c r="AX196" i="1"/>
  <c r="AU196" i="1"/>
  <c r="AR196" i="1"/>
  <c r="AO196" i="1"/>
  <c r="AL196" i="1"/>
  <c r="AI196" i="1"/>
  <c r="AF196" i="1"/>
  <c r="AC196" i="1"/>
  <c r="Z196" i="1"/>
  <c r="W196" i="1"/>
  <c r="T196" i="1"/>
  <c r="Q196" i="1"/>
  <c r="N196" i="1"/>
  <c r="K196" i="1"/>
  <c r="H196" i="1"/>
  <c r="E196" i="1"/>
  <c r="AX219" i="1"/>
  <c r="AU219" i="1"/>
  <c r="AR219" i="1"/>
  <c r="AO219" i="1"/>
  <c r="AL219" i="1"/>
  <c r="AI219" i="1"/>
  <c r="AF219" i="1"/>
  <c r="AC219" i="1"/>
  <c r="Z219" i="1"/>
  <c r="W219" i="1"/>
  <c r="T219" i="1"/>
  <c r="Q219" i="1"/>
  <c r="N219" i="1"/>
  <c r="K219" i="1"/>
  <c r="H219" i="1"/>
  <c r="E219" i="1"/>
  <c r="AX275" i="1"/>
  <c r="AU275" i="1"/>
  <c r="AR275" i="1"/>
  <c r="AO275" i="1"/>
  <c r="AL275" i="1"/>
  <c r="AI275" i="1"/>
  <c r="AF275" i="1"/>
  <c r="AC275" i="1"/>
  <c r="Z275" i="1"/>
  <c r="W275" i="1"/>
  <c r="T275" i="1"/>
  <c r="Q275" i="1"/>
  <c r="N275" i="1"/>
  <c r="K275" i="1"/>
  <c r="H275" i="1"/>
  <c r="E275" i="1"/>
  <c r="AX37" i="1"/>
  <c r="AU37" i="1"/>
  <c r="AR37" i="1"/>
  <c r="AO37" i="1"/>
  <c r="AL37" i="1"/>
  <c r="AI37" i="1"/>
  <c r="AF37" i="1"/>
  <c r="AC37" i="1"/>
  <c r="Z37" i="1"/>
  <c r="W37" i="1"/>
  <c r="T37" i="1"/>
  <c r="Q37" i="1"/>
  <c r="N37" i="1"/>
  <c r="K37" i="1"/>
  <c r="H37" i="1"/>
  <c r="E37" i="1"/>
  <c r="AX75" i="1"/>
  <c r="AU75" i="1"/>
  <c r="AR75" i="1"/>
  <c r="AO75" i="1"/>
  <c r="AL75" i="1"/>
  <c r="AI75" i="1"/>
  <c r="AF75" i="1"/>
  <c r="AC75" i="1"/>
  <c r="Z75" i="1"/>
  <c r="W75" i="1"/>
  <c r="T75" i="1"/>
  <c r="Q75" i="1"/>
  <c r="N75" i="1"/>
  <c r="K75" i="1"/>
  <c r="H75" i="1"/>
  <c r="E75" i="1"/>
  <c r="AX183" i="1"/>
  <c r="AU183" i="1"/>
  <c r="AR183" i="1"/>
  <c r="AO183" i="1"/>
  <c r="AL183" i="1"/>
  <c r="AI183" i="1"/>
  <c r="AF183" i="1"/>
  <c r="AC183" i="1"/>
  <c r="Z183" i="1"/>
  <c r="W183" i="1"/>
  <c r="T183" i="1"/>
  <c r="Q183" i="1"/>
  <c r="N183" i="1"/>
  <c r="K183" i="1"/>
  <c r="H183" i="1"/>
  <c r="E183" i="1"/>
  <c r="AX206" i="1"/>
  <c r="AU206" i="1"/>
  <c r="AR206" i="1"/>
  <c r="AO206" i="1"/>
  <c r="AL206" i="1"/>
  <c r="AI206" i="1"/>
  <c r="AF206" i="1"/>
  <c r="AC206" i="1"/>
  <c r="Z206" i="1"/>
  <c r="W206" i="1"/>
  <c r="T206" i="1"/>
  <c r="Q206" i="1"/>
  <c r="N206" i="1"/>
  <c r="K206" i="1"/>
  <c r="H206" i="1"/>
  <c r="E206" i="1"/>
  <c r="AX83" i="1"/>
  <c r="AU83" i="1"/>
  <c r="AR83" i="1"/>
  <c r="AO83" i="1"/>
  <c r="AL83" i="1"/>
  <c r="AI83" i="1"/>
  <c r="AF83" i="1"/>
  <c r="AC83" i="1"/>
  <c r="Z83" i="1"/>
  <c r="W83" i="1"/>
  <c r="T83" i="1"/>
  <c r="Q83" i="1"/>
  <c r="N83" i="1"/>
  <c r="K83" i="1"/>
  <c r="H83" i="1"/>
  <c r="E83" i="1"/>
  <c r="AX188" i="1"/>
  <c r="AU188" i="1"/>
  <c r="AR188" i="1"/>
  <c r="AO188" i="1"/>
  <c r="AL188" i="1"/>
  <c r="AI188" i="1"/>
  <c r="AF188" i="1"/>
  <c r="AC188" i="1"/>
  <c r="Z188" i="1"/>
  <c r="W188" i="1"/>
  <c r="T188" i="1"/>
  <c r="Q188" i="1"/>
  <c r="N188" i="1"/>
  <c r="K188" i="1"/>
  <c r="H188" i="1"/>
  <c r="E188" i="1"/>
  <c r="AX69" i="1"/>
  <c r="AU69" i="1"/>
  <c r="AR69" i="1"/>
  <c r="AO69" i="1"/>
  <c r="AL69" i="1"/>
  <c r="AI69" i="1"/>
  <c r="AF69" i="1"/>
  <c r="AC69" i="1"/>
  <c r="Z69" i="1"/>
  <c r="W69" i="1"/>
  <c r="T69" i="1"/>
  <c r="Q69" i="1"/>
  <c r="N69" i="1"/>
  <c r="K69" i="1"/>
  <c r="H69" i="1"/>
  <c r="E69" i="1"/>
  <c r="AX413" i="1"/>
  <c r="AU413" i="1"/>
  <c r="AR413" i="1"/>
  <c r="AO413" i="1"/>
  <c r="AL413" i="1"/>
  <c r="AI413" i="1"/>
  <c r="AF413" i="1"/>
  <c r="AC413" i="1"/>
  <c r="Z413" i="1"/>
  <c r="W413" i="1"/>
  <c r="T413" i="1"/>
  <c r="Q413" i="1"/>
  <c r="N413" i="1"/>
  <c r="K413" i="1"/>
  <c r="H413" i="1"/>
  <c r="E413" i="1"/>
  <c r="AX316" i="1"/>
  <c r="AU316" i="1"/>
  <c r="AR316" i="1"/>
  <c r="AO316" i="1"/>
  <c r="AL316" i="1"/>
  <c r="AI316" i="1"/>
  <c r="AF316" i="1"/>
  <c r="AC316" i="1"/>
  <c r="Z316" i="1"/>
  <c r="W316" i="1"/>
  <c r="T316" i="1"/>
  <c r="Q316" i="1"/>
  <c r="N316" i="1"/>
  <c r="K316" i="1"/>
  <c r="H316" i="1"/>
  <c r="E316" i="1"/>
  <c r="AX169" i="1"/>
  <c r="AU169" i="1"/>
  <c r="AR169" i="1"/>
  <c r="AO169" i="1"/>
  <c r="AL169" i="1"/>
  <c r="AI169" i="1"/>
  <c r="AF169" i="1"/>
  <c r="AC169" i="1"/>
  <c r="Z169" i="1"/>
  <c r="W169" i="1"/>
  <c r="T169" i="1"/>
  <c r="Q169" i="1"/>
  <c r="N169" i="1"/>
  <c r="K169" i="1"/>
  <c r="H169" i="1"/>
  <c r="E169" i="1"/>
  <c r="AX435" i="1"/>
  <c r="AU435" i="1"/>
  <c r="AR435" i="1"/>
  <c r="AO435" i="1"/>
  <c r="AL435" i="1"/>
  <c r="AI435" i="1"/>
  <c r="AF435" i="1"/>
  <c r="AC435" i="1"/>
  <c r="Z435" i="1"/>
  <c r="W435" i="1"/>
  <c r="T435" i="1"/>
  <c r="Q435" i="1"/>
  <c r="N435" i="1"/>
  <c r="K435" i="1"/>
  <c r="H435" i="1"/>
  <c r="E435" i="1"/>
  <c r="AX195" i="1"/>
  <c r="AU195" i="1"/>
  <c r="AR195" i="1"/>
  <c r="AO195" i="1"/>
  <c r="AL195" i="1"/>
  <c r="AI195" i="1"/>
  <c r="AF195" i="1"/>
  <c r="AC195" i="1"/>
  <c r="Z195" i="1"/>
  <c r="W195" i="1"/>
  <c r="T195" i="1"/>
  <c r="Q195" i="1"/>
  <c r="N195" i="1"/>
  <c r="K195" i="1"/>
  <c r="H195" i="1"/>
  <c r="E195" i="1"/>
  <c r="AX278" i="1"/>
  <c r="AU278" i="1"/>
  <c r="AR278" i="1"/>
  <c r="AO278" i="1"/>
  <c r="AL278" i="1"/>
  <c r="AI278" i="1"/>
  <c r="AF278" i="1"/>
  <c r="AC278" i="1"/>
  <c r="Z278" i="1"/>
  <c r="W278" i="1"/>
  <c r="T278" i="1"/>
  <c r="Q278" i="1"/>
  <c r="N278" i="1"/>
  <c r="K278" i="1"/>
  <c r="H278" i="1"/>
  <c r="E278" i="1"/>
  <c r="AX397" i="1"/>
  <c r="AU397" i="1"/>
  <c r="AR397" i="1"/>
  <c r="AO397" i="1"/>
  <c r="AL397" i="1"/>
  <c r="AI397" i="1"/>
  <c r="AF397" i="1"/>
  <c r="AC397" i="1"/>
  <c r="Z397" i="1"/>
  <c r="W397" i="1"/>
  <c r="T397" i="1"/>
  <c r="Q397" i="1"/>
  <c r="N397" i="1"/>
  <c r="K397" i="1"/>
  <c r="H397" i="1"/>
  <c r="E397" i="1"/>
  <c r="AX523" i="1"/>
  <c r="AU523" i="1"/>
  <c r="AR523" i="1"/>
  <c r="AO523" i="1"/>
  <c r="AL523" i="1"/>
  <c r="AI523" i="1"/>
  <c r="AF523" i="1"/>
  <c r="AC523" i="1"/>
  <c r="Z523" i="1"/>
  <c r="W523" i="1"/>
  <c r="T523" i="1"/>
  <c r="Q523" i="1"/>
  <c r="N523" i="1"/>
  <c r="K523" i="1"/>
  <c r="H523" i="1"/>
  <c r="E523" i="1"/>
  <c r="AX260" i="1"/>
  <c r="AU260" i="1"/>
  <c r="AR260" i="1"/>
  <c r="AO260" i="1"/>
  <c r="AL260" i="1"/>
  <c r="AI260" i="1"/>
  <c r="AF260" i="1"/>
  <c r="AC260" i="1"/>
  <c r="Z260" i="1"/>
  <c r="W260" i="1"/>
  <c r="T260" i="1"/>
  <c r="Q260" i="1"/>
  <c r="N260" i="1"/>
  <c r="K260" i="1"/>
  <c r="H260" i="1"/>
  <c r="E260" i="1"/>
  <c r="AX237" i="1"/>
  <c r="AU237" i="1"/>
  <c r="AR237" i="1"/>
  <c r="AO237" i="1"/>
  <c r="AL237" i="1"/>
  <c r="AI237" i="1"/>
  <c r="AF237" i="1"/>
  <c r="AC237" i="1"/>
  <c r="Z237" i="1"/>
  <c r="W237" i="1"/>
  <c r="T237" i="1"/>
  <c r="Q237" i="1"/>
  <c r="N237" i="1"/>
  <c r="K237" i="1"/>
  <c r="H237" i="1"/>
  <c r="E237" i="1"/>
  <c r="AX387" i="1"/>
  <c r="AU387" i="1"/>
  <c r="AR387" i="1"/>
  <c r="AO387" i="1"/>
  <c r="AL387" i="1"/>
  <c r="AI387" i="1"/>
  <c r="AF387" i="1"/>
  <c r="AC387" i="1"/>
  <c r="Z387" i="1"/>
  <c r="W387" i="1"/>
  <c r="T387" i="1"/>
  <c r="Q387" i="1"/>
  <c r="N387" i="1"/>
  <c r="K387" i="1"/>
  <c r="H387" i="1"/>
  <c r="E387" i="1"/>
  <c r="AX28" i="1"/>
  <c r="AU28" i="1"/>
  <c r="AR28" i="1"/>
  <c r="AO28" i="1"/>
  <c r="AL28" i="1"/>
  <c r="AI28" i="1"/>
  <c r="AF28" i="1"/>
  <c r="AC28" i="1"/>
  <c r="Z28" i="1"/>
  <c r="W28" i="1"/>
  <c r="T28" i="1"/>
  <c r="Q28" i="1"/>
  <c r="N28" i="1"/>
  <c r="K28" i="1"/>
  <c r="H28" i="1"/>
  <c r="E28" i="1"/>
  <c r="AX134" i="1"/>
  <c r="AU134" i="1"/>
  <c r="AR134" i="1"/>
  <c r="AO134" i="1"/>
  <c r="AL134" i="1"/>
  <c r="AI134" i="1"/>
  <c r="AF134" i="1"/>
  <c r="AC134" i="1"/>
  <c r="Z134" i="1"/>
  <c r="W134" i="1"/>
  <c r="T134" i="1"/>
  <c r="Q134" i="1"/>
  <c r="N134" i="1"/>
  <c r="K134" i="1"/>
  <c r="H134" i="1"/>
  <c r="E134" i="1"/>
  <c r="AX20" i="1"/>
  <c r="AU20" i="1"/>
  <c r="AR20" i="1"/>
  <c r="AO20" i="1"/>
  <c r="AL20" i="1"/>
  <c r="AI20" i="1"/>
  <c r="AF20" i="1"/>
  <c r="AC20" i="1"/>
  <c r="Z20" i="1"/>
  <c r="W20" i="1"/>
  <c r="T20" i="1"/>
  <c r="Q20" i="1"/>
  <c r="N20" i="1"/>
  <c r="K20" i="1"/>
  <c r="H20" i="1"/>
  <c r="E20" i="1"/>
  <c r="AX274" i="1"/>
  <c r="AU274" i="1"/>
  <c r="AR274" i="1"/>
  <c r="AO274" i="1"/>
  <c r="AL274" i="1"/>
  <c r="AI274" i="1"/>
  <c r="AF274" i="1"/>
  <c r="AC274" i="1"/>
  <c r="Z274" i="1"/>
  <c r="W274" i="1"/>
  <c r="T274" i="1"/>
  <c r="Q274" i="1"/>
  <c r="N274" i="1"/>
  <c r="K274" i="1"/>
  <c r="H274" i="1"/>
  <c r="E274" i="1"/>
  <c r="AX386" i="1"/>
  <c r="AU386" i="1"/>
  <c r="AR386" i="1"/>
  <c r="AO386" i="1"/>
  <c r="AL386" i="1"/>
  <c r="AI386" i="1"/>
  <c r="AF386" i="1"/>
  <c r="AC386" i="1"/>
  <c r="Z386" i="1"/>
  <c r="W386" i="1"/>
  <c r="T386" i="1"/>
  <c r="Q386" i="1"/>
  <c r="N386" i="1"/>
  <c r="K386" i="1"/>
  <c r="H386" i="1"/>
  <c r="E386" i="1"/>
  <c r="AX149" i="1"/>
  <c r="AU149" i="1"/>
  <c r="AR149" i="1"/>
  <c r="AO149" i="1"/>
  <c r="AL149" i="1"/>
  <c r="AI149" i="1"/>
  <c r="AF149" i="1"/>
  <c r="AC149" i="1"/>
  <c r="Z149" i="1"/>
  <c r="W149" i="1"/>
  <c r="T149" i="1"/>
  <c r="Q149" i="1"/>
  <c r="N149" i="1"/>
  <c r="K149" i="1"/>
  <c r="H149" i="1"/>
  <c r="E149" i="1"/>
  <c r="AX103" i="1"/>
  <c r="AU103" i="1"/>
  <c r="AR103" i="1"/>
  <c r="AO103" i="1"/>
  <c r="AL103" i="1"/>
  <c r="AI103" i="1"/>
  <c r="AF103" i="1"/>
  <c r="AC103" i="1"/>
  <c r="Z103" i="1"/>
  <c r="W103" i="1"/>
  <c r="T103" i="1"/>
  <c r="Q103" i="1"/>
  <c r="N103" i="1"/>
  <c r="K103" i="1"/>
  <c r="H103" i="1"/>
  <c r="E103" i="1"/>
  <c r="AX261" i="1"/>
  <c r="AU261" i="1"/>
  <c r="AR261" i="1"/>
  <c r="AO261" i="1"/>
  <c r="AL261" i="1"/>
  <c r="AI261" i="1"/>
  <c r="AF261" i="1"/>
  <c r="AC261" i="1"/>
  <c r="Z261" i="1"/>
  <c r="W261" i="1"/>
  <c r="T261" i="1"/>
  <c r="Q261" i="1"/>
  <c r="N261" i="1"/>
  <c r="K261" i="1"/>
  <c r="H261" i="1"/>
  <c r="E261" i="1"/>
  <c r="AX356" i="1"/>
  <c r="AU356" i="1"/>
  <c r="AR356" i="1"/>
  <c r="AO356" i="1"/>
  <c r="AL356" i="1"/>
  <c r="AI356" i="1"/>
  <c r="AF356" i="1"/>
  <c r="AC356" i="1"/>
  <c r="Z356" i="1"/>
  <c r="W356" i="1"/>
  <c r="T356" i="1"/>
  <c r="Q356" i="1"/>
  <c r="N356" i="1"/>
  <c r="K356" i="1"/>
  <c r="H356" i="1"/>
  <c r="E356" i="1"/>
  <c r="AX265" i="1"/>
  <c r="AU265" i="1"/>
  <c r="AR265" i="1"/>
  <c r="AO265" i="1"/>
  <c r="AL265" i="1"/>
  <c r="AI265" i="1"/>
  <c r="AF265" i="1"/>
  <c r="AC265" i="1"/>
  <c r="Z265" i="1"/>
  <c r="W265" i="1"/>
  <c r="T265" i="1"/>
  <c r="Q265" i="1"/>
  <c r="N265" i="1"/>
  <c r="K265" i="1"/>
  <c r="H265" i="1"/>
  <c r="E265" i="1"/>
  <c r="AX210" i="1"/>
  <c r="AU210" i="1"/>
  <c r="AR210" i="1"/>
  <c r="AO210" i="1"/>
  <c r="AL210" i="1"/>
  <c r="AI210" i="1"/>
  <c r="AF210" i="1"/>
  <c r="AC210" i="1"/>
  <c r="Z210" i="1"/>
  <c r="W210" i="1"/>
  <c r="T210" i="1"/>
  <c r="Q210" i="1"/>
  <c r="N210" i="1"/>
  <c r="K210" i="1"/>
  <c r="H210" i="1"/>
  <c r="E210" i="1"/>
  <c r="AX23" i="1"/>
  <c r="AU23" i="1"/>
  <c r="AR23" i="1"/>
  <c r="AO23" i="1"/>
  <c r="AL23" i="1"/>
  <c r="AI23" i="1"/>
  <c r="AF23" i="1"/>
  <c r="AC23" i="1"/>
  <c r="Z23" i="1"/>
  <c r="W23" i="1"/>
  <c r="T23" i="1"/>
  <c r="Q23" i="1"/>
  <c r="N23" i="1"/>
  <c r="K23" i="1"/>
  <c r="H23" i="1"/>
  <c r="E23" i="1"/>
  <c r="AX211" i="1"/>
  <c r="AU211" i="1"/>
  <c r="AR211" i="1"/>
  <c r="AO211" i="1"/>
  <c r="AL211" i="1"/>
  <c r="AI211" i="1"/>
  <c r="AF211" i="1"/>
  <c r="AC211" i="1"/>
  <c r="Z211" i="1"/>
  <c r="W211" i="1"/>
  <c r="T211" i="1"/>
  <c r="Q211" i="1"/>
  <c r="N211" i="1"/>
  <c r="K211" i="1"/>
  <c r="H211" i="1"/>
  <c r="E211" i="1"/>
  <c r="AX290" i="1"/>
  <c r="AU290" i="1"/>
  <c r="AR290" i="1"/>
  <c r="AO290" i="1"/>
  <c r="AL290" i="1"/>
  <c r="AI290" i="1"/>
  <c r="AF290" i="1"/>
  <c r="AC290" i="1"/>
  <c r="Z290" i="1"/>
  <c r="W290" i="1"/>
  <c r="T290" i="1"/>
  <c r="Q290" i="1"/>
  <c r="N290" i="1"/>
  <c r="K290" i="1"/>
  <c r="H290" i="1"/>
  <c r="E290" i="1"/>
  <c r="AX529" i="1"/>
  <c r="AU529" i="1"/>
  <c r="AR529" i="1"/>
  <c r="AO529" i="1"/>
  <c r="AL529" i="1"/>
  <c r="AI529" i="1"/>
  <c r="AF529" i="1"/>
  <c r="AC529" i="1"/>
  <c r="Z529" i="1"/>
  <c r="W529" i="1"/>
  <c r="T529" i="1"/>
  <c r="Q529" i="1"/>
  <c r="N529" i="1"/>
  <c r="K529" i="1"/>
  <c r="H529" i="1"/>
  <c r="E529" i="1"/>
  <c r="AX500" i="1"/>
  <c r="AU500" i="1"/>
  <c r="AR500" i="1"/>
  <c r="AO500" i="1"/>
  <c r="AL500" i="1"/>
  <c r="AI500" i="1"/>
  <c r="AF500" i="1"/>
  <c r="AC500" i="1"/>
  <c r="Z500" i="1"/>
  <c r="W500" i="1"/>
  <c r="T500" i="1"/>
  <c r="Q500" i="1"/>
  <c r="N500" i="1"/>
  <c r="K500" i="1"/>
  <c r="H500" i="1"/>
  <c r="E500" i="1"/>
  <c r="AX201" i="1"/>
  <c r="AU201" i="1"/>
  <c r="AR201" i="1"/>
  <c r="AO201" i="1"/>
  <c r="AL201" i="1"/>
  <c r="AI201" i="1"/>
  <c r="AF201" i="1"/>
  <c r="AC201" i="1"/>
  <c r="Z201" i="1"/>
  <c r="W201" i="1"/>
  <c r="T201" i="1"/>
  <c r="Q201" i="1"/>
  <c r="N201" i="1"/>
  <c r="K201" i="1"/>
  <c r="H201" i="1"/>
  <c r="E201" i="1"/>
  <c r="AX342" i="1"/>
  <c r="AU342" i="1"/>
  <c r="AR342" i="1"/>
  <c r="AO342" i="1"/>
  <c r="AL342" i="1"/>
  <c r="AI342" i="1"/>
  <c r="AF342" i="1"/>
  <c r="AC342" i="1"/>
  <c r="Z342" i="1"/>
  <c r="W342" i="1"/>
  <c r="T342" i="1"/>
  <c r="Q342" i="1"/>
  <c r="N342" i="1"/>
  <c r="K342" i="1"/>
  <c r="H342" i="1"/>
  <c r="E342" i="1"/>
  <c r="AX334" i="1"/>
  <c r="AU334" i="1"/>
  <c r="AR334" i="1"/>
  <c r="AO334" i="1"/>
  <c r="AL334" i="1"/>
  <c r="AI334" i="1"/>
  <c r="AF334" i="1"/>
  <c r="AC334" i="1"/>
  <c r="Z334" i="1"/>
  <c r="W334" i="1"/>
  <c r="T334" i="1"/>
  <c r="Q334" i="1"/>
  <c r="N334" i="1"/>
  <c r="K334" i="1"/>
  <c r="H334" i="1"/>
  <c r="E334" i="1"/>
  <c r="AX471" i="1"/>
  <c r="AU471" i="1"/>
  <c r="AR471" i="1"/>
  <c r="AO471" i="1"/>
  <c r="AL471" i="1"/>
  <c r="AI471" i="1"/>
  <c r="AF471" i="1"/>
  <c r="AC471" i="1"/>
  <c r="Z471" i="1"/>
  <c r="W471" i="1"/>
  <c r="T471" i="1"/>
  <c r="Q471" i="1"/>
  <c r="N471" i="1"/>
  <c r="K471" i="1"/>
  <c r="H471" i="1"/>
  <c r="E471" i="1"/>
  <c r="AX167" i="1"/>
  <c r="AU167" i="1"/>
  <c r="AR167" i="1"/>
  <c r="AO167" i="1"/>
  <c r="AL167" i="1"/>
  <c r="AI167" i="1"/>
  <c r="AF167" i="1"/>
  <c r="AC167" i="1"/>
  <c r="Z167" i="1"/>
  <c r="W167" i="1"/>
  <c r="T167" i="1"/>
  <c r="Q167" i="1"/>
  <c r="N167" i="1"/>
  <c r="K167" i="1"/>
  <c r="H167" i="1"/>
  <c r="E167" i="1"/>
  <c r="AX86" i="1"/>
  <c r="AU86" i="1"/>
  <c r="AR86" i="1"/>
  <c r="AO86" i="1"/>
  <c r="AL86" i="1"/>
  <c r="AI86" i="1"/>
  <c r="AF86" i="1"/>
  <c r="AC86" i="1"/>
  <c r="Z86" i="1"/>
  <c r="W86" i="1"/>
  <c r="T86" i="1"/>
  <c r="Q86" i="1"/>
  <c r="N86" i="1"/>
  <c r="K86" i="1"/>
  <c r="H86" i="1"/>
  <c r="E86" i="1"/>
  <c r="AX289" i="1"/>
  <c r="AU289" i="1"/>
  <c r="AR289" i="1"/>
  <c r="AO289" i="1"/>
  <c r="AL289" i="1"/>
  <c r="AI289" i="1"/>
  <c r="AF289" i="1"/>
  <c r="AC289" i="1"/>
  <c r="Z289" i="1"/>
  <c r="W289" i="1"/>
  <c r="T289" i="1"/>
  <c r="Q289" i="1"/>
  <c r="N289" i="1"/>
  <c r="K289" i="1"/>
  <c r="H289" i="1"/>
  <c r="E289" i="1"/>
  <c r="AX286" i="1"/>
  <c r="AU286" i="1"/>
  <c r="AR286" i="1"/>
  <c r="AO286" i="1"/>
  <c r="AL286" i="1"/>
  <c r="AI286" i="1"/>
  <c r="AF286" i="1"/>
  <c r="AC286" i="1"/>
  <c r="Z286" i="1"/>
  <c r="W286" i="1"/>
  <c r="T286" i="1"/>
  <c r="Q286" i="1"/>
  <c r="N286" i="1"/>
  <c r="K286" i="1"/>
  <c r="H286" i="1"/>
  <c r="E286" i="1"/>
  <c r="AX161" i="1"/>
  <c r="AU161" i="1"/>
  <c r="AR161" i="1"/>
  <c r="AO161" i="1"/>
  <c r="AL161" i="1"/>
  <c r="AI161" i="1"/>
  <c r="AF161" i="1"/>
  <c r="AC161" i="1"/>
  <c r="Z161" i="1"/>
  <c r="W161" i="1"/>
  <c r="T161" i="1"/>
  <c r="Q161" i="1"/>
  <c r="N161" i="1"/>
  <c r="K161" i="1"/>
  <c r="H161" i="1"/>
  <c r="E161" i="1"/>
  <c r="AX240" i="1"/>
  <c r="AU240" i="1"/>
  <c r="AR240" i="1"/>
  <c r="AO240" i="1"/>
  <c r="AL240" i="1"/>
  <c r="AI240" i="1"/>
  <c r="AF240" i="1"/>
  <c r="AC240" i="1"/>
  <c r="Z240" i="1"/>
  <c r="W240" i="1"/>
  <c r="T240" i="1"/>
  <c r="Q240" i="1"/>
  <c r="N240" i="1"/>
  <c r="K240" i="1"/>
  <c r="H240" i="1"/>
  <c r="E240" i="1"/>
  <c r="AX406" i="1"/>
  <c r="AU406" i="1"/>
  <c r="AR406" i="1"/>
  <c r="AO406" i="1"/>
  <c r="AL406" i="1"/>
  <c r="AI406" i="1"/>
  <c r="AF406" i="1"/>
  <c r="AC406" i="1"/>
  <c r="Z406" i="1"/>
  <c r="W406" i="1"/>
  <c r="T406" i="1"/>
  <c r="Q406" i="1"/>
  <c r="N406" i="1"/>
  <c r="K406" i="1"/>
  <c r="H406" i="1"/>
  <c r="E406" i="1"/>
  <c r="AX293" i="1"/>
  <c r="AU293" i="1"/>
  <c r="AR293" i="1"/>
  <c r="AO293" i="1"/>
  <c r="AL293" i="1"/>
  <c r="AI293" i="1"/>
  <c r="AF293" i="1"/>
  <c r="AC293" i="1"/>
  <c r="Z293" i="1"/>
  <c r="W293" i="1"/>
  <c r="T293" i="1"/>
  <c r="Q293" i="1"/>
  <c r="N293" i="1"/>
  <c r="K293" i="1"/>
  <c r="H293" i="1"/>
  <c r="E293" i="1"/>
  <c r="AX475" i="1"/>
  <c r="AU475" i="1"/>
  <c r="AR475" i="1"/>
  <c r="AO475" i="1"/>
  <c r="AL475" i="1"/>
  <c r="AI475" i="1"/>
  <c r="AF475" i="1"/>
  <c r="AC475" i="1"/>
  <c r="Z475" i="1"/>
  <c r="W475" i="1"/>
  <c r="T475" i="1"/>
  <c r="Q475" i="1"/>
  <c r="N475" i="1"/>
  <c r="K475" i="1"/>
  <c r="H475" i="1"/>
  <c r="E475" i="1"/>
  <c r="AX534" i="1"/>
  <c r="AU534" i="1"/>
  <c r="AR534" i="1"/>
  <c r="AO534" i="1"/>
  <c r="AL534" i="1"/>
  <c r="AI534" i="1"/>
  <c r="AF534" i="1"/>
  <c r="AC534" i="1"/>
  <c r="Z534" i="1"/>
  <c r="W534" i="1"/>
  <c r="T534" i="1"/>
  <c r="Q534" i="1"/>
  <c r="N534" i="1"/>
  <c r="K534" i="1"/>
  <c r="H534" i="1"/>
  <c r="E534" i="1"/>
  <c r="AX271" i="1"/>
  <c r="AU271" i="1"/>
  <c r="AR271" i="1"/>
  <c r="AO271" i="1"/>
  <c r="AL271" i="1"/>
  <c r="AI271" i="1"/>
  <c r="AF271" i="1"/>
  <c r="AC271" i="1"/>
  <c r="Z271" i="1"/>
  <c r="W271" i="1"/>
  <c r="T271" i="1"/>
  <c r="Q271" i="1"/>
  <c r="N271" i="1"/>
  <c r="K271" i="1"/>
  <c r="H271" i="1"/>
  <c r="E271" i="1"/>
  <c r="AX537" i="1"/>
  <c r="AU537" i="1"/>
  <c r="AR537" i="1"/>
  <c r="AO537" i="1"/>
  <c r="AL537" i="1"/>
  <c r="AI537" i="1"/>
  <c r="AF537" i="1"/>
  <c r="AC537" i="1"/>
  <c r="Z537" i="1"/>
  <c r="W537" i="1"/>
  <c r="T537" i="1"/>
  <c r="Q537" i="1"/>
  <c r="N537" i="1"/>
  <c r="K537" i="1"/>
  <c r="H537" i="1"/>
  <c r="E537" i="1"/>
  <c r="AX9" i="1"/>
  <c r="AU9" i="1"/>
  <c r="AR9" i="1"/>
  <c r="AO9" i="1"/>
  <c r="AL9" i="1"/>
  <c r="AI9" i="1"/>
  <c r="AF9" i="1"/>
  <c r="AC9" i="1"/>
  <c r="Z9" i="1"/>
  <c r="W9" i="1"/>
  <c r="T9" i="1"/>
  <c r="Q9" i="1"/>
  <c r="N9" i="1"/>
  <c r="K9" i="1"/>
  <c r="H9" i="1"/>
  <c r="E9" i="1"/>
  <c r="AX433" i="1"/>
  <c r="AU433" i="1"/>
  <c r="AR433" i="1"/>
  <c r="AO433" i="1"/>
  <c r="AL433" i="1"/>
  <c r="AI433" i="1"/>
  <c r="AF433" i="1"/>
  <c r="AC433" i="1"/>
  <c r="Z433" i="1"/>
  <c r="W433" i="1"/>
  <c r="T433" i="1"/>
  <c r="Q433" i="1"/>
  <c r="N433" i="1"/>
  <c r="K433" i="1"/>
  <c r="H433" i="1"/>
  <c r="E433" i="1"/>
  <c r="AX457" i="1"/>
  <c r="AU457" i="1"/>
  <c r="AR457" i="1"/>
  <c r="AO457" i="1"/>
  <c r="AL457" i="1"/>
  <c r="AI457" i="1"/>
  <c r="AF457" i="1"/>
  <c r="AC457" i="1"/>
  <c r="Z457" i="1"/>
  <c r="W457" i="1"/>
  <c r="T457" i="1"/>
  <c r="Q457" i="1"/>
  <c r="N457" i="1"/>
  <c r="K457" i="1"/>
  <c r="H457" i="1"/>
  <c r="E457" i="1"/>
  <c r="AX255" i="1"/>
  <c r="AU255" i="1"/>
  <c r="AR255" i="1"/>
  <c r="AO255" i="1"/>
  <c r="AL255" i="1"/>
  <c r="AI255" i="1"/>
  <c r="AF255" i="1"/>
  <c r="AC255" i="1"/>
  <c r="Z255" i="1"/>
  <c r="W255" i="1"/>
  <c r="T255" i="1"/>
  <c r="Q255" i="1"/>
  <c r="N255" i="1"/>
  <c r="K255" i="1"/>
  <c r="H255" i="1"/>
  <c r="E255" i="1"/>
  <c r="AX456" i="1"/>
  <c r="AU456" i="1"/>
  <c r="AR456" i="1"/>
  <c r="AO456" i="1"/>
  <c r="AL456" i="1"/>
  <c r="AI456" i="1"/>
  <c r="AF456" i="1"/>
  <c r="AC456" i="1"/>
  <c r="Z456" i="1"/>
  <c r="W456" i="1"/>
  <c r="T456" i="1"/>
  <c r="Q456" i="1"/>
  <c r="N456" i="1"/>
  <c r="K456" i="1"/>
  <c r="H456" i="1"/>
  <c r="E456" i="1"/>
  <c r="AX403" i="1"/>
  <c r="AU403" i="1"/>
  <c r="AR403" i="1"/>
  <c r="AO403" i="1"/>
  <c r="AL403" i="1"/>
  <c r="AI403" i="1"/>
  <c r="AF403" i="1"/>
  <c r="AC403" i="1"/>
  <c r="Z403" i="1"/>
  <c r="W403" i="1"/>
  <c r="T403" i="1"/>
  <c r="Q403" i="1"/>
  <c r="N403" i="1"/>
  <c r="K403" i="1"/>
  <c r="H403" i="1"/>
  <c r="E403" i="1"/>
  <c r="N109" i="1"/>
  <c r="AX494" i="1"/>
  <c r="AU494" i="1"/>
  <c r="AR494" i="1"/>
  <c r="AO494" i="1"/>
  <c r="AL494" i="1"/>
  <c r="AI494" i="1"/>
  <c r="AF494" i="1"/>
  <c r="AC494" i="1"/>
  <c r="Z494" i="1"/>
  <c r="W494" i="1"/>
  <c r="T494" i="1"/>
  <c r="Q494" i="1"/>
  <c r="N494" i="1"/>
  <c r="K494" i="1"/>
  <c r="H494" i="1"/>
  <c r="E494" i="1"/>
  <c r="AX54" i="1"/>
  <c r="AU54" i="1"/>
  <c r="AR54" i="1"/>
  <c r="AO54" i="1"/>
  <c r="AL54" i="1"/>
  <c r="AI54" i="1"/>
  <c r="AF54" i="1"/>
  <c r="AC54" i="1"/>
  <c r="Z54" i="1"/>
  <c r="W54" i="1"/>
  <c r="T54" i="1"/>
  <c r="Q54" i="1"/>
  <c r="N54" i="1"/>
  <c r="K54" i="1"/>
  <c r="H54" i="1"/>
  <c r="E54" i="1"/>
  <c r="AX106" i="1"/>
  <c r="AU106" i="1"/>
  <c r="AR106" i="1"/>
  <c r="AO106" i="1"/>
  <c r="AL106" i="1"/>
  <c r="AI106" i="1"/>
  <c r="AF106" i="1"/>
  <c r="AC106" i="1"/>
  <c r="Z106" i="1"/>
  <c r="W106" i="1"/>
  <c r="T106" i="1"/>
  <c r="Q106" i="1"/>
  <c r="N106" i="1"/>
  <c r="K106" i="1"/>
  <c r="H106" i="1"/>
  <c r="E106" i="1"/>
  <c r="AX95" i="1"/>
  <c r="AU95" i="1"/>
  <c r="AR95" i="1"/>
  <c r="AO95" i="1"/>
  <c r="AL95" i="1"/>
  <c r="AI95" i="1"/>
  <c r="AF95" i="1"/>
  <c r="AC95" i="1"/>
  <c r="Z95" i="1"/>
  <c r="W95" i="1"/>
  <c r="T95" i="1"/>
  <c r="Q95" i="1"/>
  <c r="N95" i="1"/>
  <c r="K95" i="1"/>
  <c r="H95" i="1"/>
  <c r="E95" i="1"/>
  <c r="AX311" i="1"/>
  <c r="AU311" i="1"/>
  <c r="AR311" i="1"/>
  <c r="AO311" i="1"/>
  <c r="AL311" i="1"/>
  <c r="AI311" i="1"/>
  <c r="AF311" i="1"/>
  <c r="AC311" i="1"/>
  <c r="Z311" i="1"/>
  <c r="W311" i="1"/>
  <c r="T311" i="1"/>
  <c r="Q311" i="1"/>
  <c r="N311" i="1"/>
  <c r="K311" i="1"/>
  <c r="H311" i="1"/>
  <c r="E311" i="1"/>
  <c r="AX409" i="1"/>
  <c r="AU409" i="1"/>
  <c r="AR409" i="1"/>
  <c r="AO409" i="1"/>
  <c r="AL409" i="1"/>
  <c r="AI409" i="1"/>
  <c r="AF409" i="1"/>
  <c r="AC409" i="1"/>
  <c r="Z409" i="1"/>
  <c r="W409" i="1"/>
  <c r="T409" i="1"/>
  <c r="Q409" i="1"/>
  <c r="N409" i="1"/>
  <c r="K409" i="1"/>
  <c r="H409" i="1"/>
  <c r="E409" i="1"/>
  <c r="AX401" i="1"/>
  <c r="AU401" i="1"/>
  <c r="AR401" i="1"/>
  <c r="AO401" i="1"/>
  <c r="AL401" i="1"/>
  <c r="AI401" i="1"/>
  <c r="AF401" i="1"/>
  <c r="AC401" i="1"/>
  <c r="Z401" i="1"/>
  <c r="W401" i="1"/>
  <c r="T401" i="1"/>
  <c r="Q401" i="1"/>
  <c r="N401" i="1"/>
  <c r="K401" i="1"/>
  <c r="H401" i="1"/>
  <c r="E401" i="1"/>
  <c r="AX276" i="1"/>
  <c r="AU276" i="1"/>
  <c r="AR276" i="1"/>
  <c r="AO276" i="1"/>
  <c r="AL276" i="1"/>
  <c r="AI276" i="1"/>
  <c r="AF276" i="1"/>
  <c r="AC276" i="1"/>
  <c r="Z276" i="1"/>
  <c r="W276" i="1"/>
  <c r="T276" i="1"/>
  <c r="Q276" i="1"/>
  <c r="N276" i="1"/>
  <c r="K276" i="1"/>
  <c r="H276" i="1"/>
  <c r="E276" i="1"/>
  <c r="AX218" i="1"/>
  <c r="AU218" i="1"/>
  <c r="AR218" i="1"/>
  <c r="AO218" i="1"/>
  <c r="AL218" i="1"/>
  <c r="AI218" i="1"/>
  <c r="AF218" i="1"/>
  <c r="AC218" i="1"/>
  <c r="Z218" i="1"/>
  <c r="W218" i="1"/>
  <c r="T218" i="1"/>
  <c r="Q218" i="1"/>
  <c r="N218" i="1"/>
  <c r="K218" i="1"/>
  <c r="H218" i="1"/>
  <c r="E218" i="1"/>
  <c r="AX370" i="1"/>
  <c r="AU370" i="1"/>
  <c r="AR370" i="1"/>
  <c r="AO370" i="1"/>
  <c r="AL370" i="1"/>
  <c r="AI370" i="1"/>
  <c r="AF370" i="1"/>
  <c r="AC370" i="1"/>
  <c r="Z370" i="1"/>
  <c r="W370" i="1"/>
  <c r="T370" i="1"/>
  <c r="Q370" i="1"/>
  <c r="N370" i="1"/>
  <c r="K370" i="1"/>
  <c r="H370" i="1"/>
  <c r="E370" i="1"/>
  <c r="AX325" i="1"/>
  <c r="AU325" i="1"/>
  <c r="AR325" i="1"/>
  <c r="AO325" i="1"/>
  <c r="AL325" i="1"/>
  <c r="AI325" i="1"/>
  <c r="AF325" i="1"/>
  <c r="AC325" i="1"/>
  <c r="Z325" i="1"/>
  <c r="W325" i="1"/>
  <c r="T325" i="1"/>
  <c r="Q325" i="1"/>
  <c r="N325" i="1"/>
  <c r="K325" i="1"/>
  <c r="H325" i="1"/>
  <c r="E325" i="1"/>
  <c r="AX287" i="1"/>
  <c r="AU287" i="1"/>
  <c r="AR287" i="1"/>
  <c r="AO287" i="1"/>
  <c r="AL287" i="1"/>
  <c r="AI287" i="1"/>
  <c r="AF287" i="1"/>
  <c r="AC287" i="1"/>
  <c r="Z287" i="1"/>
  <c r="W287" i="1"/>
  <c r="T287" i="1"/>
  <c r="Q287" i="1"/>
  <c r="N287" i="1"/>
  <c r="K287" i="1"/>
  <c r="H287" i="1"/>
  <c r="E287" i="1"/>
  <c r="AX504" i="1"/>
  <c r="AU504" i="1"/>
  <c r="AR504" i="1"/>
  <c r="AO504" i="1"/>
  <c r="AL504" i="1"/>
  <c r="AI504" i="1"/>
  <c r="AF504" i="1"/>
  <c r="AC504" i="1"/>
  <c r="Z504" i="1"/>
  <c r="W504" i="1"/>
  <c r="T504" i="1"/>
  <c r="Q504" i="1"/>
  <c r="N504" i="1"/>
  <c r="K504" i="1"/>
  <c r="H504" i="1"/>
  <c r="E504" i="1"/>
  <c r="AX223" i="1"/>
  <c r="AU223" i="1"/>
  <c r="AR223" i="1"/>
  <c r="AO223" i="1"/>
  <c r="AL223" i="1"/>
  <c r="AI223" i="1"/>
  <c r="AF223" i="1"/>
  <c r="AC223" i="1"/>
  <c r="Z223" i="1"/>
  <c r="W223" i="1"/>
  <c r="T223" i="1"/>
  <c r="Q223" i="1"/>
  <c r="N223" i="1"/>
  <c r="K223" i="1"/>
  <c r="H223" i="1"/>
  <c r="E223" i="1"/>
  <c r="AX168" i="1"/>
  <c r="AU168" i="1"/>
  <c r="AR168" i="1"/>
  <c r="AO168" i="1"/>
  <c r="AL168" i="1"/>
  <c r="AI168" i="1"/>
  <c r="AF168" i="1"/>
  <c r="AC168" i="1"/>
  <c r="Z168" i="1"/>
  <c r="W168" i="1"/>
  <c r="T168" i="1"/>
  <c r="Q168" i="1"/>
  <c r="N168" i="1"/>
  <c r="K168" i="1"/>
  <c r="H168" i="1"/>
  <c r="E168" i="1"/>
  <c r="AX367" i="1"/>
  <c r="AU367" i="1"/>
  <c r="AR367" i="1"/>
  <c r="AO367" i="1"/>
  <c r="AL367" i="1"/>
  <c r="AI367" i="1"/>
  <c r="AF367" i="1"/>
  <c r="AC367" i="1"/>
  <c r="Z367" i="1"/>
  <c r="W367" i="1"/>
  <c r="T367" i="1"/>
  <c r="Q367" i="1"/>
  <c r="N367" i="1"/>
  <c r="K367" i="1"/>
  <c r="H367" i="1"/>
  <c r="E367" i="1"/>
  <c r="AX337" i="1"/>
  <c r="AU337" i="1"/>
  <c r="AR337" i="1"/>
  <c r="AO337" i="1"/>
  <c r="AL337" i="1"/>
  <c r="AI337" i="1"/>
  <c r="AF337" i="1"/>
  <c r="AC337" i="1"/>
  <c r="Z337" i="1"/>
  <c r="W337" i="1"/>
  <c r="T337" i="1"/>
  <c r="Q337" i="1"/>
  <c r="N337" i="1"/>
  <c r="K337" i="1"/>
  <c r="H337" i="1"/>
  <c r="E337" i="1"/>
  <c r="AX440" i="1"/>
  <c r="AU440" i="1"/>
  <c r="AR440" i="1"/>
  <c r="AO440" i="1"/>
  <c r="AL440" i="1"/>
  <c r="AI440" i="1"/>
  <c r="AF440" i="1"/>
  <c r="AC440" i="1"/>
  <c r="Z440" i="1"/>
  <c r="W440" i="1"/>
  <c r="T440" i="1"/>
  <c r="Q440" i="1"/>
  <c r="N440" i="1"/>
  <c r="K440" i="1"/>
  <c r="H440" i="1"/>
  <c r="E440" i="1"/>
  <c r="AX99" i="1"/>
  <c r="AU99" i="1"/>
  <c r="AR99" i="1"/>
  <c r="AO99" i="1"/>
  <c r="AL99" i="1"/>
  <c r="AI99" i="1"/>
  <c r="AF99" i="1"/>
  <c r="AC99" i="1"/>
  <c r="Z99" i="1"/>
  <c r="W99" i="1"/>
  <c r="T99" i="1"/>
  <c r="Q99" i="1"/>
  <c r="N99" i="1"/>
  <c r="K99" i="1"/>
  <c r="H99" i="1"/>
  <c r="E99" i="1"/>
  <c r="AX521" i="1"/>
  <c r="AU521" i="1"/>
  <c r="AR521" i="1"/>
  <c r="AO521" i="1"/>
  <c r="AL521" i="1"/>
  <c r="AI521" i="1"/>
  <c r="AF521" i="1"/>
  <c r="AC521" i="1"/>
  <c r="Z521" i="1"/>
  <c r="W521" i="1"/>
  <c r="T521" i="1"/>
  <c r="Q521" i="1"/>
  <c r="N521" i="1"/>
  <c r="K521" i="1"/>
  <c r="H521" i="1"/>
  <c r="E521" i="1"/>
  <c r="AX63" i="1"/>
  <c r="AU63" i="1"/>
  <c r="AR63" i="1"/>
  <c r="AO63" i="1"/>
  <c r="AL63" i="1"/>
  <c r="AI63" i="1"/>
  <c r="AF63" i="1"/>
  <c r="AC63" i="1"/>
  <c r="Z63" i="1"/>
  <c r="W63" i="1"/>
  <c r="T63" i="1"/>
  <c r="Q63" i="1"/>
  <c r="N63" i="1"/>
  <c r="K63" i="1"/>
  <c r="H63" i="1"/>
  <c r="E63" i="1"/>
  <c r="AX524" i="1"/>
  <c r="AU524" i="1"/>
  <c r="AR524" i="1"/>
  <c r="AO524" i="1"/>
  <c r="AL524" i="1"/>
  <c r="AI524" i="1"/>
  <c r="AF524" i="1"/>
  <c r="AC524" i="1"/>
  <c r="Z524" i="1"/>
  <c r="W524" i="1"/>
  <c r="T524" i="1"/>
  <c r="Q524" i="1"/>
  <c r="N524" i="1"/>
  <c r="K524" i="1"/>
  <c r="H524" i="1"/>
  <c r="E524" i="1"/>
  <c r="AX332" i="1"/>
  <c r="AU332" i="1"/>
  <c r="AR332" i="1"/>
  <c r="AO332" i="1"/>
  <c r="AL332" i="1"/>
  <c r="AI332" i="1"/>
  <c r="AF332" i="1"/>
  <c r="AC332" i="1"/>
  <c r="Z332" i="1"/>
  <c r="W332" i="1"/>
  <c r="T332" i="1"/>
  <c r="Q332" i="1"/>
  <c r="N332" i="1"/>
  <c r="K332" i="1"/>
  <c r="H332" i="1"/>
  <c r="E332" i="1"/>
  <c r="AX384" i="1"/>
  <c r="AU384" i="1"/>
  <c r="AR384" i="1"/>
  <c r="AO384" i="1"/>
  <c r="AL384" i="1"/>
  <c r="AI384" i="1"/>
  <c r="AF384" i="1"/>
  <c r="AC384" i="1"/>
  <c r="Z384" i="1"/>
  <c r="W384" i="1"/>
  <c r="T384" i="1"/>
  <c r="Q384" i="1"/>
  <c r="N384" i="1"/>
  <c r="K384" i="1"/>
  <c r="H384" i="1"/>
  <c r="E384" i="1"/>
  <c r="N443" i="1"/>
  <c r="AX148" i="1"/>
  <c r="AU148" i="1"/>
  <c r="AR148" i="1"/>
  <c r="AO148" i="1"/>
  <c r="AL148" i="1"/>
  <c r="AI148" i="1"/>
  <c r="AF148" i="1"/>
  <c r="AC148" i="1"/>
  <c r="Z148" i="1"/>
  <c r="W148" i="1"/>
  <c r="T148" i="1"/>
  <c r="Q148" i="1"/>
  <c r="N148" i="1"/>
  <c r="K148" i="1"/>
  <c r="H148" i="1"/>
  <c r="E148" i="1"/>
  <c r="AX204" i="1"/>
  <c r="AU204" i="1"/>
  <c r="AR204" i="1"/>
  <c r="AO204" i="1"/>
  <c r="AL204" i="1"/>
  <c r="AI204" i="1"/>
  <c r="AF204" i="1"/>
  <c r="AC204" i="1"/>
  <c r="Z204" i="1"/>
  <c r="W204" i="1"/>
  <c r="T204" i="1"/>
  <c r="Q204" i="1"/>
  <c r="N204" i="1"/>
  <c r="K204" i="1"/>
  <c r="H204" i="1"/>
  <c r="E204" i="1"/>
  <c r="AX490" i="1"/>
  <c r="AU490" i="1"/>
  <c r="AR490" i="1"/>
  <c r="AO490" i="1"/>
  <c r="AL490" i="1"/>
  <c r="AI490" i="1"/>
  <c r="AF490" i="1"/>
  <c r="AC490" i="1"/>
  <c r="Z490" i="1"/>
  <c r="W490" i="1"/>
  <c r="T490" i="1"/>
  <c r="Q490" i="1"/>
  <c r="N490" i="1"/>
  <c r="K490" i="1"/>
  <c r="H490" i="1"/>
  <c r="E490" i="1"/>
  <c r="AX232" i="1"/>
  <c r="AU232" i="1"/>
  <c r="AR232" i="1"/>
  <c r="AO232" i="1"/>
  <c r="AL232" i="1"/>
  <c r="AI232" i="1"/>
  <c r="AF232" i="1"/>
  <c r="AC232" i="1"/>
  <c r="Z232" i="1"/>
  <c r="W232" i="1"/>
  <c r="T232" i="1"/>
  <c r="Q232" i="1"/>
  <c r="N232" i="1"/>
  <c r="K232" i="1"/>
  <c r="H232" i="1"/>
  <c r="E232" i="1"/>
  <c r="AX243" i="1"/>
  <c r="AU243" i="1"/>
  <c r="AR243" i="1"/>
  <c r="AO243" i="1"/>
  <c r="AL243" i="1"/>
  <c r="AI243" i="1"/>
  <c r="AF243" i="1"/>
  <c r="AC243" i="1"/>
  <c r="Z243" i="1"/>
  <c r="W243" i="1"/>
  <c r="T243" i="1"/>
  <c r="Q243" i="1"/>
  <c r="N243" i="1"/>
  <c r="K243" i="1"/>
  <c r="H243" i="1"/>
  <c r="E243" i="1"/>
  <c r="AX538" i="1"/>
  <c r="AU538" i="1"/>
  <c r="AR538" i="1"/>
  <c r="AO538" i="1"/>
  <c r="AL538" i="1"/>
  <c r="AI538" i="1"/>
  <c r="AF538" i="1"/>
  <c r="AC538" i="1"/>
  <c r="Z538" i="1"/>
  <c r="W538" i="1"/>
  <c r="T538" i="1"/>
  <c r="Q538" i="1"/>
  <c r="N538" i="1"/>
  <c r="K538" i="1"/>
  <c r="H538" i="1"/>
  <c r="E538" i="1"/>
  <c r="AX450" i="1"/>
  <c r="AU450" i="1"/>
  <c r="AR450" i="1"/>
  <c r="AO450" i="1"/>
  <c r="AL450" i="1"/>
  <c r="AI450" i="1"/>
  <c r="AF450" i="1"/>
  <c r="AC450" i="1"/>
  <c r="Z450" i="1"/>
  <c r="W450" i="1"/>
  <c r="T450" i="1"/>
  <c r="Q450" i="1"/>
  <c r="N450" i="1"/>
  <c r="K450" i="1"/>
  <c r="H450" i="1"/>
  <c r="E450" i="1"/>
  <c r="AX31" i="1"/>
  <c r="AU31" i="1"/>
  <c r="AR31" i="1"/>
  <c r="AO31" i="1"/>
  <c r="AL31" i="1"/>
  <c r="AI31" i="1"/>
  <c r="AF31" i="1"/>
  <c r="AC31" i="1"/>
  <c r="Z31" i="1"/>
  <c r="W31" i="1"/>
  <c r="T31" i="1"/>
  <c r="Q31" i="1"/>
  <c r="N31" i="1"/>
  <c r="K31" i="1"/>
  <c r="H31" i="1"/>
  <c r="E31" i="1"/>
  <c r="AX470" i="1"/>
  <c r="AU470" i="1"/>
  <c r="AR470" i="1"/>
  <c r="AO470" i="1"/>
  <c r="AL470" i="1"/>
  <c r="AI470" i="1"/>
  <c r="AF470" i="1"/>
  <c r="AC470" i="1"/>
  <c r="Z470" i="1"/>
  <c r="W470" i="1"/>
  <c r="T470" i="1"/>
  <c r="Q470" i="1"/>
  <c r="N470" i="1"/>
  <c r="K470" i="1"/>
  <c r="H470" i="1"/>
  <c r="E470" i="1"/>
  <c r="AX357" i="1"/>
  <c r="AU357" i="1"/>
  <c r="AR357" i="1"/>
  <c r="AO357" i="1"/>
  <c r="AL357" i="1"/>
  <c r="AI357" i="1"/>
  <c r="AF357" i="1"/>
  <c r="AC357" i="1"/>
  <c r="Z357" i="1"/>
  <c r="W357" i="1"/>
  <c r="T357" i="1"/>
  <c r="Q357" i="1"/>
  <c r="N357" i="1"/>
  <c r="K357" i="1"/>
  <c r="H357" i="1"/>
  <c r="E357" i="1"/>
  <c r="AX345" i="1"/>
  <c r="AU345" i="1"/>
  <c r="AR345" i="1"/>
  <c r="AO345" i="1"/>
  <c r="AL345" i="1"/>
  <c r="AI345" i="1"/>
  <c r="AF345" i="1"/>
  <c r="AC345" i="1"/>
  <c r="Z345" i="1"/>
  <c r="W345" i="1"/>
  <c r="T345" i="1"/>
  <c r="Q345" i="1"/>
  <c r="N345" i="1"/>
  <c r="K345" i="1"/>
  <c r="H345" i="1"/>
  <c r="E345" i="1"/>
  <c r="AX225" i="1"/>
  <c r="AU225" i="1"/>
  <c r="AR225" i="1"/>
  <c r="AO225" i="1"/>
  <c r="AL225" i="1"/>
  <c r="AI225" i="1"/>
  <c r="AF225" i="1"/>
  <c r="AC225" i="1"/>
  <c r="Z225" i="1"/>
  <c r="W225" i="1"/>
  <c r="T225" i="1"/>
  <c r="Q225" i="1"/>
  <c r="N225" i="1"/>
  <c r="K225" i="1"/>
  <c r="H225" i="1"/>
  <c r="E225" i="1"/>
  <c r="AX447" i="1"/>
  <c r="AU447" i="1"/>
  <c r="AR447" i="1"/>
  <c r="AO447" i="1"/>
  <c r="AL447" i="1"/>
  <c r="AI447" i="1"/>
  <c r="AF447" i="1"/>
  <c r="AC447" i="1"/>
  <c r="Z447" i="1"/>
  <c r="W447" i="1"/>
  <c r="T447" i="1"/>
  <c r="Q447" i="1"/>
  <c r="N447" i="1"/>
  <c r="K447" i="1"/>
  <c r="H447" i="1"/>
  <c r="E447" i="1"/>
  <c r="AX359" i="1"/>
  <c r="AU359" i="1"/>
  <c r="AR359" i="1"/>
  <c r="AO359" i="1"/>
  <c r="AL359" i="1"/>
  <c r="AI359" i="1"/>
  <c r="AF359" i="1"/>
  <c r="AC359" i="1"/>
  <c r="Z359" i="1"/>
  <c r="W359" i="1"/>
  <c r="T359" i="1"/>
  <c r="Q359" i="1"/>
  <c r="N359" i="1"/>
  <c r="K359" i="1"/>
  <c r="H359" i="1"/>
  <c r="E359" i="1"/>
  <c r="AX415" i="1"/>
  <c r="AU415" i="1"/>
  <c r="AR415" i="1"/>
  <c r="AO415" i="1"/>
  <c r="AL415" i="1"/>
  <c r="AI415" i="1"/>
  <c r="AF415" i="1"/>
  <c r="AC415" i="1"/>
  <c r="Z415" i="1"/>
  <c r="W415" i="1"/>
  <c r="T415" i="1"/>
  <c r="Q415" i="1"/>
  <c r="N415" i="1"/>
  <c r="K415" i="1"/>
  <c r="H415" i="1"/>
  <c r="E415" i="1"/>
  <c r="AX335" i="1"/>
  <c r="AU335" i="1"/>
  <c r="AR335" i="1"/>
  <c r="AO335" i="1"/>
  <c r="AL335" i="1"/>
  <c r="AI335" i="1"/>
  <c r="AF335" i="1"/>
  <c r="AC335" i="1"/>
  <c r="Z335" i="1"/>
  <c r="W335" i="1"/>
  <c r="T335" i="1"/>
  <c r="Q335" i="1"/>
  <c r="N335" i="1"/>
  <c r="K335" i="1"/>
  <c r="H335" i="1"/>
  <c r="E335" i="1"/>
  <c r="AX295" i="1"/>
  <c r="AU295" i="1"/>
  <c r="AR295" i="1"/>
  <c r="AO295" i="1"/>
  <c r="AL295" i="1"/>
  <c r="AI295" i="1"/>
  <c r="AF295" i="1"/>
  <c r="AC295" i="1"/>
  <c r="Z295" i="1"/>
  <c r="W295" i="1"/>
  <c r="T295" i="1"/>
  <c r="Q295" i="1"/>
  <c r="N295" i="1"/>
  <c r="K295" i="1"/>
  <c r="H295" i="1"/>
  <c r="E295" i="1"/>
  <c r="AX458" i="1"/>
  <c r="AU458" i="1"/>
  <c r="AR458" i="1"/>
  <c r="AO458" i="1"/>
  <c r="AL458" i="1"/>
  <c r="AI458" i="1"/>
  <c r="AF458" i="1"/>
  <c r="AC458" i="1"/>
  <c r="Z458" i="1"/>
  <c r="W458" i="1"/>
  <c r="T458" i="1"/>
  <c r="Q458" i="1"/>
  <c r="N458" i="1"/>
  <c r="K458" i="1"/>
  <c r="H458" i="1"/>
  <c r="E458" i="1"/>
  <c r="AX34" i="1"/>
  <c r="AU34" i="1"/>
  <c r="AR34" i="1"/>
  <c r="AO34" i="1"/>
  <c r="AL34" i="1"/>
  <c r="AI34" i="1"/>
  <c r="AF34" i="1"/>
  <c r="AC34" i="1"/>
  <c r="Z34" i="1"/>
  <c r="W34" i="1"/>
  <c r="T34" i="1"/>
  <c r="Q34" i="1"/>
  <c r="N34" i="1"/>
  <c r="K34" i="1"/>
  <c r="H34" i="1"/>
  <c r="E34" i="1"/>
  <c r="AX478" i="1"/>
  <c r="AU478" i="1"/>
  <c r="AR478" i="1"/>
  <c r="AO478" i="1"/>
  <c r="AL478" i="1"/>
  <c r="AI478" i="1"/>
  <c r="AF478" i="1"/>
  <c r="AC478" i="1"/>
  <c r="Z478" i="1"/>
  <c r="W478" i="1"/>
  <c r="T478" i="1"/>
  <c r="Q478" i="1"/>
  <c r="N478" i="1"/>
  <c r="K478" i="1"/>
  <c r="H478" i="1"/>
  <c r="E478" i="1"/>
  <c r="AX382" i="1"/>
  <c r="AU382" i="1"/>
  <c r="AR382" i="1"/>
  <c r="AO382" i="1"/>
  <c r="AL382" i="1"/>
  <c r="AI382" i="1"/>
  <c r="AF382" i="1"/>
  <c r="AC382" i="1"/>
  <c r="Z382" i="1"/>
  <c r="W382" i="1"/>
  <c r="T382" i="1"/>
  <c r="Q382" i="1"/>
  <c r="N382" i="1"/>
  <c r="K382" i="1"/>
  <c r="H382" i="1"/>
  <c r="E382" i="1"/>
  <c r="AX510" i="1"/>
  <c r="AU510" i="1"/>
  <c r="AR510" i="1"/>
  <c r="AO510" i="1"/>
  <c r="AL510" i="1"/>
  <c r="AI510" i="1"/>
  <c r="AF510" i="1"/>
  <c r="AC510" i="1"/>
  <c r="Z510" i="1"/>
  <c r="W510" i="1"/>
  <c r="T510" i="1"/>
  <c r="Q510" i="1"/>
  <c r="N510" i="1"/>
  <c r="K510" i="1"/>
  <c r="H510" i="1"/>
  <c r="E510" i="1"/>
  <c r="AX304" i="1"/>
  <c r="AU304" i="1"/>
  <c r="AR304" i="1"/>
  <c r="AO304" i="1"/>
  <c r="AL304" i="1"/>
  <c r="AI304" i="1"/>
  <c r="AF304" i="1"/>
  <c r="AC304" i="1"/>
  <c r="Z304" i="1"/>
  <c r="W304" i="1"/>
  <c r="T304" i="1"/>
  <c r="Q304" i="1"/>
  <c r="N304" i="1"/>
  <c r="K304" i="1"/>
  <c r="H304" i="1"/>
  <c r="E304" i="1"/>
  <c r="AX319" i="1"/>
  <c r="AU319" i="1"/>
  <c r="AR319" i="1"/>
  <c r="AO319" i="1"/>
  <c r="AL319" i="1"/>
  <c r="AI319" i="1"/>
  <c r="AF319" i="1"/>
  <c r="AC319" i="1"/>
  <c r="Z319" i="1"/>
  <c r="W319" i="1"/>
  <c r="T319" i="1"/>
  <c r="Q319" i="1"/>
  <c r="N319" i="1"/>
  <c r="K319" i="1"/>
  <c r="H319" i="1"/>
  <c r="E319" i="1"/>
  <c r="AX171" i="1"/>
  <c r="AU171" i="1"/>
  <c r="AR171" i="1"/>
  <c r="AO171" i="1"/>
  <c r="AL171" i="1"/>
  <c r="AI171" i="1"/>
  <c r="AF171" i="1"/>
  <c r="AC171" i="1"/>
  <c r="Z171" i="1"/>
  <c r="W171" i="1"/>
  <c r="T171" i="1"/>
  <c r="Q171" i="1"/>
  <c r="N171" i="1"/>
  <c r="K171" i="1"/>
  <c r="H171" i="1"/>
  <c r="E171" i="1"/>
  <c r="AX536" i="1"/>
  <c r="AU536" i="1"/>
  <c r="AR536" i="1"/>
  <c r="AO536" i="1"/>
  <c r="AL536" i="1"/>
  <c r="AI536" i="1"/>
  <c r="AF536" i="1"/>
  <c r="AC536" i="1"/>
  <c r="Z536" i="1"/>
  <c r="W536" i="1"/>
  <c r="T536" i="1"/>
  <c r="Q536" i="1"/>
  <c r="N536" i="1"/>
  <c r="K536" i="1"/>
  <c r="H536" i="1"/>
  <c r="E536" i="1"/>
  <c r="AX331" i="1"/>
  <c r="AU331" i="1"/>
  <c r="AR331" i="1"/>
  <c r="AO331" i="1"/>
  <c r="AL331" i="1"/>
  <c r="AI331" i="1"/>
  <c r="AF331" i="1"/>
  <c r="AC331" i="1"/>
  <c r="Z331" i="1"/>
  <c r="W331" i="1"/>
  <c r="T331" i="1"/>
  <c r="Q331" i="1"/>
  <c r="N331" i="1"/>
  <c r="K331" i="1"/>
  <c r="H331" i="1"/>
  <c r="E331" i="1"/>
  <c r="AX511" i="1"/>
  <c r="AU511" i="1"/>
  <c r="AR511" i="1"/>
  <c r="AO511" i="1"/>
  <c r="AL511" i="1"/>
  <c r="AI511" i="1"/>
  <c r="AF511" i="1"/>
  <c r="AC511" i="1"/>
  <c r="Z511" i="1"/>
  <c r="W511" i="1"/>
  <c r="T511" i="1"/>
  <c r="Q511" i="1"/>
  <c r="N511" i="1"/>
  <c r="K511" i="1"/>
  <c r="H511" i="1"/>
  <c r="E511" i="1"/>
  <c r="AX465" i="1"/>
  <c r="AU465" i="1"/>
  <c r="AR465" i="1"/>
  <c r="AO465" i="1"/>
  <c r="AL465" i="1"/>
  <c r="AI465" i="1"/>
  <c r="AF465" i="1"/>
  <c r="AC465" i="1"/>
  <c r="Z465" i="1"/>
  <c r="W465" i="1"/>
  <c r="T465" i="1"/>
  <c r="Q465" i="1"/>
  <c r="N465" i="1"/>
  <c r="K465" i="1"/>
  <c r="H465" i="1"/>
  <c r="E465" i="1"/>
  <c r="AX70" i="1"/>
  <c r="AU70" i="1"/>
  <c r="AR70" i="1"/>
  <c r="AO70" i="1"/>
  <c r="AL70" i="1"/>
  <c r="AI70" i="1"/>
  <c r="AF70" i="1"/>
  <c r="AC70" i="1"/>
  <c r="Z70" i="1"/>
  <c r="W70" i="1"/>
  <c r="T70" i="1"/>
  <c r="Q70" i="1"/>
  <c r="N70" i="1"/>
  <c r="K70" i="1"/>
  <c r="H70" i="1"/>
  <c r="E70" i="1"/>
  <c r="AX246" i="1"/>
  <c r="AU246" i="1"/>
  <c r="AR246" i="1"/>
  <c r="AO246" i="1"/>
  <c r="AL246" i="1"/>
  <c r="AI246" i="1"/>
  <c r="AF246" i="1"/>
  <c r="AC246" i="1"/>
  <c r="Z246" i="1"/>
  <c r="W246" i="1"/>
  <c r="T246" i="1"/>
  <c r="Q246" i="1"/>
  <c r="N246" i="1"/>
  <c r="K246" i="1"/>
  <c r="H246" i="1"/>
  <c r="E246" i="1"/>
  <c r="AX412" i="1"/>
  <c r="AU412" i="1"/>
  <c r="AR412" i="1"/>
  <c r="AO412" i="1"/>
  <c r="AL412" i="1"/>
  <c r="AI412" i="1"/>
  <c r="AF412" i="1"/>
  <c r="AC412" i="1"/>
  <c r="Z412" i="1"/>
  <c r="W412" i="1"/>
  <c r="T412" i="1"/>
  <c r="Q412" i="1"/>
  <c r="N412" i="1"/>
  <c r="K412" i="1"/>
  <c r="H412" i="1"/>
  <c r="E412" i="1"/>
  <c r="AX144" i="1"/>
  <c r="AU144" i="1"/>
  <c r="AR144" i="1"/>
  <c r="AO144" i="1"/>
  <c r="AL144" i="1"/>
  <c r="AI144" i="1"/>
  <c r="AF144" i="1"/>
  <c r="AC144" i="1"/>
  <c r="Z144" i="1"/>
  <c r="W144" i="1"/>
  <c r="T144" i="1"/>
  <c r="Q144" i="1"/>
  <c r="N144" i="1"/>
  <c r="K144" i="1"/>
  <c r="H144" i="1"/>
  <c r="E144" i="1"/>
  <c r="AX227" i="1"/>
  <c r="AU227" i="1"/>
  <c r="AR227" i="1"/>
  <c r="AO227" i="1"/>
  <c r="AL227" i="1"/>
  <c r="AI227" i="1"/>
  <c r="AF227" i="1"/>
  <c r="AC227" i="1"/>
  <c r="Z227" i="1"/>
  <c r="W227" i="1"/>
  <c r="T227" i="1"/>
  <c r="Q227" i="1"/>
  <c r="N227" i="1"/>
  <c r="K227" i="1"/>
  <c r="H227" i="1"/>
  <c r="E227" i="1"/>
  <c r="AX170" i="1"/>
  <c r="AU170" i="1"/>
  <c r="AR170" i="1"/>
  <c r="AO170" i="1"/>
  <c r="AL170" i="1"/>
  <c r="AI170" i="1"/>
  <c r="AF170" i="1"/>
  <c r="AC170" i="1"/>
  <c r="Z170" i="1"/>
  <c r="W170" i="1"/>
  <c r="T170" i="1"/>
  <c r="Q170" i="1"/>
  <c r="N170" i="1"/>
  <c r="K170" i="1"/>
  <c r="H170" i="1"/>
  <c r="E170" i="1"/>
  <c r="AX8" i="1"/>
  <c r="AU8" i="1"/>
  <c r="AR8" i="1"/>
  <c r="AO8" i="1"/>
  <c r="AL8" i="1"/>
  <c r="AI8" i="1"/>
  <c r="AF8" i="1"/>
  <c r="AC8" i="1"/>
  <c r="Z8" i="1"/>
  <c r="W8" i="1"/>
  <c r="T8" i="1"/>
  <c r="Q8" i="1"/>
  <c r="N8" i="1"/>
  <c r="K8" i="1"/>
  <c r="H8" i="1"/>
  <c r="E8" i="1"/>
  <c r="AX263" i="1"/>
  <c r="AU263" i="1"/>
  <c r="AR263" i="1"/>
  <c r="AO263" i="1"/>
  <c r="AL263" i="1"/>
  <c r="AI263" i="1"/>
  <c r="AF263" i="1"/>
  <c r="AC263" i="1"/>
  <c r="Z263" i="1"/>
  <c r="W263" i="1"/>
  <c r="T263" i="1"/>
  <c r="Q263" i="1"/>
  <c r="N263" i="1"/>
  <c r="K263" i="1"/>
  <c r="H263" i="1"/>
  <c r="E263" i="1"/>
  <c r="AX32" i="1"/>
  <c r="AU32" i="1"/>
  <c r="AR32" i="1"/>
  <c r="AO32" i="1"/>
  <c r="AL32" i="1"/>
  <c r="AI32" i="1"/>
  <c r="AF32" i="1"/>
  <c r="AC32" i="1"/>
  <c r="Z32" i="1"/>
  <c r="W32" i="1"/>
  <c r="T32" i="1"/>
  <c r="Q32" i="1"/>
  <c r="N32" i="1"/>
  <c r="K32" i="1"/>
  <c r="H32" i="1"/>
  <c r="E32" i="1"/>
  <c r="AX181" i="1"/>
  <c r="AU181" i="1"/>
  <c r="AR181" i="1"/>
  <c r="AO181" i="1"/>
  <c r="AL181" i="1"/>
  <c r="AI181" i="1"/>
  <c r="AF181" i="1"/>
  <c r="AC181" i="1"/>
  <c r="Z181" i="1"/>
  <c r="W181" i="1"/>
  <c r="T181" i="1"/>
  <c r="Q181" i="1"/>
  <c r="N181" i="1"/>
  <c r="K181" i="1"/>
  <c r="H181" i="1"/>
  <c r="E181" i="1"/>
  <c r="AX177" i="1"/>
  <c r="AU177" i="1"/>
  <c r="AR177" i="1"/>
  <c r="AO177" i="1"/>
  <c r="AL177" i="1"/>
  <c r="AI177" i="1"/>
  <c r="AF177" i="1"/>
  <c r="AC177" i="1"/>
  <c r="Z177" i="1"/>
  <c r="W177" i="1"/>
  <c r="T177" i="1"/>
  <c r="Q177" i="1"/>
  <c r="N177" i="1"/>
  <c r="K177" i="1"/>
  <c r="H177" i="1"/>
  <c r="E177" i="1"/>
  <c r="AX277" i="1"/>
  <c r="AU277" i="1"/>
  <c r="AR277" i="1"/>
  <c r="AO277" i="1"/>
  <c r="AL277" i="1"/>
  <c r="AI277" i="1"/>
  <c r="AF277" i="1"/>
  <c r="AC277" i="1"/>
  <c r="Z277" i="1"/>
  <c r="W277" i="1"/>
  <c r="T277" i="1"/>
  <c r="Q277" i="1"/>
  <c r="N277" i="1"/>
  <c r="K277" i="1"/>
  <c r="H277" i="1"/>
  <c r="E277" i="1"/>
  <c r="AX405" i="1"/>
  <c r="AU405" i="1"/>
  <c r="AR405" i="1"/>
  <c r="AO405" i="1"/>
  <c r="AL405" i="1"/>
  <c r="AI405" i="1"/>
  <c r="AF405" i="1"/>
  <c r="AC405" i="1"/>
  <c r="Z405" i="1"/>
  <c r="W405" i="1"/>
  <c r="T405" i="1"/>
  <c r="Q405" i="1"/>
  <c r="N405" i="1"/>
  <c r="K405" i="1"/>
  <c r="H405" i="1"/>
  <c r="E405" i="1"/>
  <c r="AX198" i="1"/>
  <c r="AU198" i="1"/>
  <c r="AR198" i="1"/>
  <c r="AO198" i="1"/>
  <c r="AL198" i="1"/>
  <c r="AI198" i="1"/>
  <c r="AF198" i="1"/>
  <c r="AC198" i="1"/>
  <c r="Z198" i="1"/>
  <c r="W198" i="1"/>
  <c r="T198" i="1"/>
  <c r="Q198" i="1"/>
  <c r="N198" i="1"/>
  <c r="K198" i="1"/>
  <c r="H198" i="1"/>
  <c r="E198" i="1"/>
  <c r="AX426" i="1"/>
  <c r="AU426" i="1"/>
  <c r="AR426" i="1"/>
  <c r="AO426" i="1"/>
  <c r="AL426" i="1"/>
  <c r="AI426" i="1"/>
  <c r="AF426" i="1"/>
  <c r="AC426" i="1"/>
  <c r="Z426" i="1"/>
  <c r="W426" i="1"/>
  <c r="T426" i="1"/>
  <c r="Q426" i="1"/>
  <c r="N426" i="1"/>
  <c r="K426" i="1"/>
  <c r="H426" i="1"/>
  <c r="E426" i="1"/>
  <c r="N544" i="1"/>
  <c r="AX216" i="1"/>
  <c r="AU216" i="1"/>
  <c r="AR216" i="1"/>
  <c r="AO216" i="1"/>
  <c r="AL216" i="1"/>
  <c r="AI216" i="1"/>
  <c r="AF216" i="1"/>
  <c r="AC216" i="1"/>
  <c r="Z216" i="1"/>
  <c r="W216" i="1"/>
  <c r="T216" i="1"/>
  <c r="Q216" i="1"/>
  <c r="N216" i="1"/>
  <c r="K216" i="1"/>
  <c r="H216" i="1"/>
  <c r="E216" i="1"/>
  <c r="AX217" i="1"/>
  <c r="AU217" i="1"/>
  <c r="AR217" i="1"/>
  <c r="AO217" i="1"/>
  <c r="AL217" i="1"/>
  <c r="AI217" i="1"/>
  <c r="AF217" i="1"/>
  <c r="AC217" i="1"/>
  <c r="Z217" i="1"/>
  <c r="W217" i="1"/>
  <c r="T217" i="1"/>
  <c r="Q217" i="1"/>
  <c r="N217" i="1"/>
  <c r="K217" i="1"/>
  <c r="H217" i="1"/>
  <c r="E217" i="1"/>
  <c r="AX320" i="1"/>
  <c r="AU320" i="1"/>
  <c r="AR320" i="1"/>
  <c r="AO320" i="1"/>
  <c r="AL320" i="1"/>
  <c r="AI320" i="1"/>
  <c r="AF320" i="1"/>
  <c r="AC320" i="1"/>
  <c r="Z320" i="1"/>
  <c r="W320" i="1"/>
  <c r="T320" i="1"/>
  <c r="Q320" i="1"/>
  <c r="N320" i="1"/>
  <c r="K320" i="1"/>
  <c r="H320" i="1"/>
  <c r="E320" i="1"/>
  <c r="AX186" i="1"/>
  <c r="AU186" i="1"/>
  <c r="AR186" i="1"/>
  <c r="AO186" i="1"/>
  <c r="AL186" i="1"/>
  <c r="AI186" i="1"/>
  <c r="AF186" i="1"/>
  <c r="AC186" i="1"/>
  <c r="Z186" i="1"/>
  <c r="W186" i="1"/>
  <c r="T186" i="1"/>
  <c r="Q186" i="1"/>
  <c r="N186" i="1"/>
  <c r="K186" i="1"/>
  <c r="H186" i="1"/>
  <c r="E186" i="1"/>
  <c r="AX491" i="1"/>
  <c r="AU491" i="1"/>
  <c r="AR491" i="1"/>
  <c r="AO491" i="1"/>
  <c r="AL491" i="1"/>
  <c r="AI491" i="1"/>
  <c r="AF491" i="1"/>
  <c r="AC491" i="1"/>
  <c r="Z491" i="1"/>
  <c r="W491" i="1"/>
  <c r="T491" i="1"/>
  <c r="Q491" i="1"/>
  <c r="N491" i="1"/>
  <c r="K491" i="1"/>
  <c r="H491" i="1"/>
  <c r="E491" i="1"/>
  <c r="AX492" i="1"/>
  <c r="AU492" i="1"/>
  <c r="AR492" i="1"/>
  <c r="AO492" i="1"/>
  <c r="AL492" i="1"/>
  <c r="AI492" i="1"/>
  <c r="AF492" i="1"/>
  <c r="AC492" i="1"/>
  <c r="Z492" i="1"/>
  <c r="W492" i="1"/>
  <c r="T492" i="1"/>
  <c r="Q492" i="1"/>
  <c r="N492" i="1"/>
  <c r="K492" i="1"/>
  <c r="H492" i="1"/>
  <c r="E492" i="1"/>
  <c r="AX291" i="1"/>
  <c r="AU291" i="1"/>
  <c r="AR291" i="1"/>
  <c r="AO291" i="1"/>
  <c r="AL291" i="1"/>
  <c r="AI291" i="1"/>
  <c r="AF291" i="1"/>
  <c r="AC291" i="1"/>
  <c r="Z291" i="1"/>
  <c r="W291" i="1"/>
  <c r="T291" i="1"/>
  <c r="Q291" i="1"/>
  <c r="N291" i="1"/>
  <c r="K291" i="1"/>
  <c r="H291" i="1"/>
  <c r="E291" i="1"/>
  <c r="AX530" i="1"/>
  <c r="AU530" i="1"/>
  <c r="AR530" i="1"/>
  <c r="AO530" i="1"/>
  <c r="AL530" i="1"/>
  <c r="AI530" i="1"/>
  <c r="AF530" i="1"/>
  <c r="AC530" i="1"/>
  <c r="Z530" i="1"/>
  <c r="W530" i="1"/>
  <c r="T530" i="1"/>
  <c r="Q530" i="1"/>
  <c r="N530" i="1"/>
  <c r="K530" i="1"/>
  <c r="H530" i="1"/>
  <c r="E530" i="1"/>
  <c r="AX131" i="1"/>
  <c r="AU131" i="1"/>
  <c r="AR131" i="1"/>
  <c r="AO131" i="1"/>
  <c r="AL131" i="1"/>
  <c r="AI131" i="1"/>
  <c r="AF131" i="1"/>
  <c r="AC131" i="1"/>
  <c r="Z131" i="1"/>
  <c r="W131" i="1"/>
  <c r="T131" i="1"/>
  <c r="Q131" i="1"/>
  <c r="N131" i="1"/>
  <c r="K131" i="1"/>
  <c r="H131" i="1"/>
  <c r="E131" i="1"/>
  <c r="AX380" i="1"/>
  <c r="AU380" i="1"/>
  <c r="AR380" i="1"/>
  <c r="AO380" i="1"/>
  <c r="AL380" i="1"/>
  <c r="AI380" i="1"/>
  <c r="AF380" i="1"/>
  <c r="AC380" i="1"/>
  <c r="Z380" i="1"/>
  <c r="W380" i="1"/>
  <c r="T380" i="1"/>
  <c r="Q380" i="1"/>
  <c r="N380" i="1"/>
  <c r="K380" i="1"/>
  <c r="H380" i="1"/>
  <c r="E380" i="1"/>
  <c r="AX77" i="1"/>
  <c r="AU77" i="1"/>
  <c r="AR77" i="1"/>
  <c r="AO77" i="1"/>
  <c r="AL77" i="1"/>
  <c r="AI77" i="1"/>
  <c r="AF77" i="1"/>
  <c r="AC77" i="1"/>
  <c r="Z77" i="1"/>
  <c r="W77" i="1"/>
  <c r="T77" i="1"/>
  <c r="Q77" i="1"/>
  <c r="N77" i="1"/>
  <c r="K77" i="1"/>
  <c r="H77" i="1"/>
  <c r="E77" i="1"/>
  <c r="AX455" i="1"/>
  <c r="AU455" i="1"/>
  <c r="AR455" i="1"/>
  <c r="AO455" i="1"/>
  <c r="AL455" i="1"/>
  <c r="AI455" i="1"/>
  <c r="AF455" i="1"/>
  <c r="AC455" i="1"/>
  <c r="Z455" i="1"/>
  <c r="W455" i="1"/>
  <c r="T455" i="1"/>
  <c r="Q455" i="1"/>
  <c r="N455" i="1"/>
  <c r="K455" i="1"/>
  <c r="H455" i="1"/>
  <c r="E455" i="1"/>
  <c r="AX448" i="1"/>
  <c r="AU448" i="1"/>
  <c r="AR448" i="1"/>
  <c r="AO448" i="1"/>
  <c r="AL448" i="1"/>
  <c r="AI448" i="1"/>
  <c r="AF448" i="1"/>
  <c r="AC448" i="1"/>
  <c r="Z448" i="1"/>
  <c r="W448" i="1"/>
  <c r="T448" i="1"/>
  <c r="Q448" i="1"/>
  <c r="N448" i="1"/>
  <c r="K448" i="1"/>
  <c r="H448" i="1"/>
  <c r="E448" i="1"/>
  <c r="AX485" i="1"/>
  <c r="AU485" i="1"/>
  <c r="AR485" i="1"/>
  <c r="AO485" i="1"/>
  <c r="AL485" i="1"/>
  <c r="AI485" i="1"/>
  <c r="AF485" i="1"/>
  <c r="AC485" i="1"/>
  <c r="Z485" i="1"/>
  <c r="W485" i="1"/>
  <c r="T485" i="1"/>
  <c r="Q485" i="1"/>
  <c r="N485" i="1"/>
  <c r="K485" i="1"/>
  <c r="H485" i="1"/>
  <c r="E485" i="1"/>
  <c r="AX88" i="1"/>
  <c r="AU88" i="1"/>
  <c r="AR88" i="1"/>
  <c r="AO88" i="1"/>
  <c r="AL88" i="1"/>
  <c r="AI88" i="1"/>
  <c r="AF88" i="1"/>
  <c r="AC88" i="1"/>
  <c r="Z88" i="1"/>
  <c r="W88" i="1"/>
  <c r="T88" i="1"/>
  <c r="Q88" i="1"/>
  <c r="N88" i="1"/>
  <c r="K88" i="1"/>
  <c r="H88" i="1"/>
  <c r="E88" i="1"/>
  <c r="AX65" i="1"/>
  <c r="AU65" i="1"/>
  <c r="AR65" i="1"/>
  <c r="AO65" i="1"/>
  <c r="AL65" i="1"/>
  <c r="AI65" i="1"/>
  <c r="AF65" i="1"/>
  <c r="AC65" i="1"/>
  <c r="Z65" i="1"/>
  <c r="W65" i="1"/>
  <c r="T65" i="1"/>
  <c r="Q65" i="1"/>
  <c r="N65" i="1"/>
  <c r="K65" i="1"/>
  <c r="H65" i="1"/>
  <c r="E65" i="1"/>
  <c r="AX143" i="1"/>
  <c r="AU143" i="1"/>
  <c r="AR143" i="1"/>
  <c r="AO143" i="1"/>
  <c r="AL143" i="1"/>
  <c r="AI143" i="1"/>
  <c r="AF143" i="1"/>
  <c r="AC143" i="1"/>
  <c r="Z143" i="1"/>
  <c r="W143" i="1"/>
  <c r="T143" i="1"/>
  <c r="Q143" i="1"/>
  <c r="N143" i="1"/>
  <c r="K143" i="1"/>
  <c r="H143" i="1"/>
  <c r="E143" i="1"/>
  <c r="AX545" i="1"/>
  <c r="AU545" i="1"/>
  <c r="AR545" i="1"/>
  <c r="AO545" i="1"/>
  <c r="AL545" i="1"/>
  <c r="AI545" i="1"/>
  <c r="AF545" i="1"/>
  <c r="AC545" i="1"/>
  <c r="Z545" i="1"/>
  <c r="W545" i="1"/>
  <c r="T545" i="1"/>
  <c r="Q545" i="1"/>
  <c r="N545" i="1"/>
  <c r="K545" i="1"/>
  <c r="H545" i="1"/>
  <c r="E545" i="1"/>
  <c r="AX321" i="1"/>
  <c r="AU321" i="1"/>
  <c r="AR321" i="1"/>
  <c r="AO321" i="1"/>
  <c r="AL321" i="1"/>
  <c r="AI321" i="1"/>
  <c r="AF321" i="1"/>
  <c r="AC321" i="1"/>
  <c r="Z321" i="1"/>
  <c r="W321" i="1"/>
  <c r="T321" i="1"/>
  <c r="Q321" i="1"/>
  <c r="N321" i="1"/>
  <c r="K321" i="1"/>
  <c r="H321" i="1"/>
  <c r="E321" i="1"/>
  <c r="AX393" i="1"/>
  <c r="AU393" i="1"/>
  <c r="AR393" i="1"/>
  <c r="AO393" i="1"/>
  <c r="AL393" i="1"/>
  <c r="AI393" i="1"/>
  <c r="AF393" i="1"/>
  <c r="AC393" i="1"/>
  <c r="Z393" i="1"/>
  <c r="W393" i="1"/>
  <c r="T393" i="1"/>
  <c r="Q393" i="1"/>
  <c r="N393" i="1"/>
  <c r="K393" i="1"/>
  <c r="H393" i="1"/>
  <c r="E393" i="1"/>
  <c r="AX264" i="1"/>
  <c r="AU264" i="1"/>
  <c r="AR264" i="1"/>
  <c r="AO264" i="1"/>
  <c r="AL264" i="1"/>
  <c r="AI264" i="1"/>
  <c r="AF264" i="1"/>
  <c r="AC264" i="1"/>
  <c r="Z264" i="1"/>
  <c r="W264" i="1"/>
  <c r="T264" i="1"/>
  <c r="Q264" i="1"/>
  <c r="N264" i="1"/>
  <c r="K264" i="1"/>
  <c r="H264" i="1"/>
  <c r="E264" i="1"/>
  <c r="N461" i="1"/>
  <c r="AX18" i="1"/>
  <c r="AU18" i="1"/>
  <c r="AR18" i="1"/>
  <c r="AO18" i="1"/>
  <c r="AL18" i="1"/>
  <c r="AI18" i="1"/>
  <c r="AF18" i="1"/>
  <c r="AC18" i="1"/>
  <c r="Z18" i="1"/>
  <c r="W18" i="1"/>
  <c r="T18" i="1"/>
  <c r="Q18" i="1"/>
  <c r="N18" i="1"/>
  <c r="K18" i="1"/>
  <c r="H18" i="1"/>
  <c r="E18" i="1"/>
  <c r="AX222" i="1"/>
  <c r="AU222" i="1"/>
  <c r="AR222" i="1"/>
  <c r="AO222" i="1"/>
  <c r="AL222" i="1"/>
  <c r="AI222" i="1"/>
  <c r="AF222" i="1"/>
  <c r="AC222" i="1"/>
  <c r="Z222" i="1"/>
  <c r="W222" i="1"/>
  <c r="T222" i="1"/>
  <c r="Q222" i="1"/>
  <c r="N222" i="1"/>
  <c r="K222" i="1"/>
  <c r="H222" i="1"/>
  <c r="E222" i="1"/>
  <c r="AX307" i="1"/>
  <c r="AU307" i="1"/>
  <c r="AR307" i="1"/>
  <c r="AO307" i="1"/>
  <c r="AL307" i="1"/>
  <c r="AI307" i="1"/>
  <c r="AF307" i="1"/>
  <c r="AC307" i="1"/>
  <c r="Z307" i="1"/>
  <c r="W307" i="1"/>
  <c r="T307" i="1"/>
  <c r="Q307" i="1"/>
  <c r="N307" i="1"/>
  <c r="K307" i="1"/>
  <c r="H307" i="1"/>
  <c r="E307" i="1"/>
  <c r="AX105" i="1"/>
  <c r="AU105" i="1"/>
  <c r="AR105" i="1"/>
  <c r="AO105" i="1"/>
  <c r="AL105" i="1"/>
  <c r="AI105" i="1"/>
  <c r="AF105" i="1"/>
  <c r="AC105" i="1"/>
  <c r="Z105" i="1"/>
  <c r="W105" i="1"/>
  <c r="T105" i="1"/>
  <c r="Q105" i="1"/>
  <c r="N105" i="1"/>
  <c r="K105" i="1"/>
  <c r="H105" i="1"/>
  <c r="E105" i="1"/>
  <c r="AX390" i="1"/>
  <c r="AU390" i="1"/>
  <c r="AR390" i="1"/>
  <c r="AO390" i="1"/>
  <c r="AL390" i="1"/>
  <c r="AI390" i="1"/>
  <c r="AF390" i="1"/>
  <c r="AC390" i="1"/>
  <c r="Z390" i="1"/>
  <c r="W390" i="1"/>
  <c r="T390" i="1"/>
  <c r="Q390" i="1"/>
  <c r="N390" i="1"/>
  <c r="K390" i="1"/>
  <c r="H390" i="1"/>
  <c r="E390" i="1"/>
  <c r="AX239" i="1"/>
  <c r="AU239" i="1"/>
  <c r="AR239" i="1"/>
  <c r="AO239" i="1"/>
  <c r="AL239" i="1"/>
  <c r="AI239" i="1"/>
  <c r="AF239" i="1"/>
  <c r="AC239" i="1"/>
  <c r="Z239" i="1"/>
  <c r="W239" i="1"/>
  <c r="T239" i="1"/>
  <c r="Q239" i="1"/>
  <c r="N239" i="1"/>
  <c r="K239" i="1"/>
  <c r="H239" i="1"/>
  <c r="E239" i="1"/>
  <c r="AX423" i="1"/>
  <c r="AU423" i="1"/>
  <c r="AR423" i="1"/>
  <c r="AO423" i="1"/>
  <c r="AL423" i="1"/>
  <c r="AI423" i="1"/>
  <c r="AF423" i="1"/>
  <c r="AC423" i="1"/>
  <c r="Z423" i="1"/>
  <c r="W423" i="1"/>
  <c r="T423" i="1"/>
  <c r="Q423" i="1"/>
  <c r="N423" i="1"/>
  <c r="K423" i="1"/>
  <c r="H423" i="1"/>
  <c r="E423" i="1"/>
  <c r="AX416" i="1"/>
  <c r="AU416" i="1"/>
  <c r="AR416" i="1"/>
  <c r="AO416" i="1"/>
  <c r="AL416" i="1"/>
  <c r="AI416" i="1"/>
  <c r="AF416" i="1"/>
  <c r="AC416" i="1"/>
  <c r="Z416" i="1"/>
  <c r="W416" i="1"/>
  <c r="T416" i="1"/>
  <c r="Q416" i="1"/>
  <c r="N416" i="1"/>
  <c r="K416" i="1"/>
  <c r="H416" i="1"/>
  <c r="E416" i="1"/>
  <c r="AX68" i="1"/>
  <c r="AU68" i="1"/>
  <c r="AR68" i="1"/>
  <c r="AO68" i="1"/>
  <c r="AL68" i="1"/>
  <c r="AI68" i="1"/>
  <c r="AF68" i="1"/>
  <c r="AC68" i="1"/>
  <c r="Z68" i="1"/>
  <c r="W68" i="1"/>
  <c r="T68" i="1"/>
  <c r="Q68" i="1"/>
  <c r="N68" i="1"/>
  <c r="K68" i="1"/>
  <c r="H68" i="1"/>
  <c r="E68" i="1"/>
  <c r="N483" i="1"/>
  <c r="N463" i="1"/>
  <c r="AX340" i="1"/>
  <c r="AU340" i="1"/>
  <c r="AR340" i="1"/>
  <c r="AO340" i="1"/>
  <c r="AL340" i="1"/>
  <c r="AI340" i="1"/>
  <c r="AF340" i="1"/>
  <c r="AC340" i="1"/>
  <c r="Z340" i="1"/>
  <c r="W340" i="1"/>
  <c r="T340" i="1"/>
  <c r="Q340" i="1"/>
  <c r="N340" i="1"/>
  <c r="K340" i="1"/>
  <c r="H340" i="1"/>
  <c r="E340" i="1"/>
  <c r="AX365" i="1"/>
  <c r="AU365" i="1"/>
  <c r="AR365" i="1"/>
  <c r="AO365" i="1"/>
  <c r="AL365" i="1"/>
  <c r="AI365" i="1"/>
  <c r="AF365" i="1"/>
  <c r="AC365" i="1"/>
  <c r="Z365" i="1"/>
  <c r="W365" i="1"/>
  <c r="T365" i="1"/>
  <c r="Q365" i="1"/>
  <c r="N365" i="1"/>
  <c r="K365" i="1"/>
  <c r="H365" i="1"/>
  <c r="E365" i="1"/>
  <c r="AX417" i="1"/>
  <c r="AU417" i="1"/>
  <c r="AR417" i="1"/>
  <c r="AO417" i="1"/>
  <c r="AL417" i="1"/>
  <c r="AI417" i="1"/>
  <c r="AF417" i="1"/>
  <c r="AC417" i="1"/>
  <c r="Z417" i="1"/>
  <c r="W417" i="1"/>
  <c r="T417" i="1"/>
  <c r="Q417" i="1"/>
  <c r="N417" i="1"/>
  <c r="K417" i="1"/>
  <c r="H417" i="1"/>
  <c r="E417" i="1"/>
  <c r="AX116" i="1"/>
  <c r="AU116" i="1"/>
  <c r="AR116" i="1"/>
  <c r="AO116" i="1"/>
  <c r="AL116" i="1"/>
  <c r="AI116" i="1"/>
  <c r="AF116" i="1"/>
  <c r="AC116" i="1"/>
  <c r="Z116" i="1"/>
  <c r="W116" i="1"/>
  <c r="T116" i="1"/>
  <c r="Q116" i="1"/>
  <c r="N116" i="1"/>
  <c r="K116" i="1"/>
  <c r="H116" i="1"/>
  <c r="E116" i="1"/>
  <c r="AX522" i="1"/>
  <c r="AU522" i="1"/>
  <c r="AR522" i="1"/>
  <c r="AO522" i="1"/>
  <c r="AL522" i="1"/>
  <c r="AI522" i="1"/>
  <c r="AF522" i="1"/>
  <c r="AC522" i="1"/>
  <c r="Z522" i="1"/>
  <c r="W522" i="1"/>
  <c r="T522" i="1"/>
  <c r="Q522" i="1"/>
  <c r="N522" i="1"/>
  <c r="K522" i="1"/>
  <c r="H522" i="1"/>
  <c r="E522" i="1"/>
  <c r="AX453" i="1"/>
  <c r="AU453" i="1"/>
  <c r="AR453" i="1"/>
  <c r="AO453" i="1"/>
  <c r="AL453" i="1"/>
  <c r="AI453" i="1"/>
  <c r="AF453" i="1"/>
  <c r="AC453" i="1"/>
  <c r="Z453" i="1"/>
  <c r="W453" i="1"/>
  <c r="T453" i="1"/>
  <c r="Q453" i="1"/>
  <c r="N453" i="1"/>
  <c r="K453" i="1"/>
  <c r="H453" i="1"/>
  <c r="E453" i="1"/>
  <c r="AX473" i="1"/>
  <c r="AU473" i="1"/>
  <c r="AR473" i="1"/>
  <c r="AO473" i="1"/>
  <c r="AL473" i="1"/>
  <c r="AI473" i="1"/>
  <c r="AF473" i="1"/>
  <c r="AC473" i="1"/>
  <c r="Z473" i="1"/>
  <c r="W473" i="1"/>
  <c r="T473" i="1"/>
  <c r="Q473" i="1"/>
  <c r="N473" i="1"/>
  <c r="K473" i="1"/>
  <c r="H473" i="1"/>
  <c r="E473" i="1"/>
  <c r="AX404" i="1"/>
  <c r="AU404" i="1"/>
  <c r="AR404" i="1"/>
  <c r="AO404" i="1"/>
  <c r="AL404" i="1"/>
  <c r="AI404" i="1"/>
  <c r="AF404" i="1"/>
  <c r="AC404" i="1"/>
  <c r="Z404" i="1"/>
  <c r="W404" i="1"/>
  <c r="T404" i="1"/>
  <c r="Q404" i="1"/>
  <c r="N404" i="1"/>
  <c r="K404" i="1"/>
  <c r="H404" i="1"/>
  <c r="E404" i="1"/>
  <c r="AX269" i="1"/>
  <c r="AU269" i="1"/>
  <c r="AR269" i="1"/>
  <c r="AO269" i="1"/>
  <c r="AL269" i="1"/>
  <c r="AI269" i="1"/>
  <c r="AF269" i="1"/>
  <c r="AC269" i="1"/>
  <c r="Z269" i="1"/>
  <c r="W269" i="1"/>
  <c r="T269" i="1"/>
  <c r="Q269" i="1"/>
  <c r="N269" i="1"/>
  <c r="K269" i="1"/>
  <c r="H269" i="1"/>
  <c r="E269" i="1"/>
  <c r="AX366" i="1"/>
  <c r="AU366" i="1"/>
  <c r="AR366" i="1"/>
  <c r="AO366" i="1"/>
  <c r="AL366" i="1"/>
  <c r="AI366" i="1"/>
  <c r="AF366" i="1"/>
  <c r="AC366" i="1"/>
  <c r="Z366" i="1"/>
  <c r="W366" i="1"/>
  <c r="T366" i="1"/>
  <c r="Q366" i="1"/>
  <c r="N366" i="1"/>
  <c r="K366" i="1"/>
  <c r="H366" i="1"/>
  <c r="E366" i="1"/>
  <c r="AX151" i="1"/>
  <c r="AU151" i="1"/>
  <c r="AR151" i="1"/>
  <c r="AO151" i="1"/>
  <c r="AL151" i="1"/>
  <c r="AI151" i="1"/>
  <c r="AF151" i="1"/>
  <c r="AC151" i="1"/>
  <c r="Z151" i="1"/>
  <c r="W151" i="1"/>
  <c r="T151" i="1"/>
  <c r="Q151" i="1"/>
  <c r="N151" i="1"/>
  <c r="K151" i="1"/>
  <c r="H151" i="1"/>
  <c r="E151" i="1"/>
  <c r="AX136" i="1"/>
  <c r="AU136" i="1"/>
  <c r="AR136" i="1"/>
  <c r="AO136" i="1"/>
  <c r="AL136" i="1"/>
  <c r="AI136" i="1"/>
  <c r="AF136" i="1"/>
  <c r="AC136" i="1"/>
  <c r="Z136" i="1"/>
  <c r="W136" i="1"/>
  <c r="T136" i="1"/>
  <c r="Q136" i="1"/>
  <c r="N136" i="1"/>
  <c r="K136" i="1"/>
  <c r="H136" i="1"/>
  <c r="E136" i="1"/>
  <c r="AX153" i="1"/>
  <c r="AU153" i="1"/>
  <c r="AR153" i="1"/>
  <c r="AO153" i="1"/>
  <c r="AL153" i="1"/>
  <c r="AI153" i="1"/>
  <c r="AF153" i="1"/>
  <c r="AC153" i="1"/>
  <c r="Z153" i="1"/>
  <c r="W153" i="1"/>
  <c r="T153" i="1"/>
  <c r="Q153" i="1"/>
  <c r="N153" i="1"/>
  <c r="K153" i="1"/>
  <c r="H153" i="1"/>
  <c r="E153" i="1"/>
  <c r="AX493" i="1"/>
  <c r="AU493" i="1"/>
  <c r="AR493" i="1"/>
  <c r="AO493" i="1"/>
  <c r="AL493" i="1"/>
  <c r="AI493" i="1"/>
  <c r="AF493" i="1"/>
  <c r="AC493" i="1"/>
  <c r="Z493" i="1"/>
  <c r="W493" i="1"/>
  <c r="T493" i="1"/>
  <c r="Q493" i="1"/>
  <c r="N493" i="1"/>
  <c r="K493" i="1"/>
  <c r="H493" i="1"/>
  <c r="E493" i="1"/>
  <c r="AX292" i="1"/>
  <c r="AU292" i="1"/>
  <c r="AR292" i="1"/>
  <c r="AO292" i="1"/>
  <c r="AL292" i="1"/>
  <c r="AI292" i="1"/>
  <c r="AF292" i="1"/>
  <c r="AC292" i="1"/>
  <c r="Z292" i="1"/>
  <c r="W292" i="1"/>
  <c r="T292" i="1"/>
  <c r="Q292" i="1"/>
  <c r="N292" i="1"/>
  <c r="K292" i="1"/>
  <c r="H292" i="1"/>
  <c r="E292" i="1"/>
  <c r="AX128" i="1"/>
  <c r="AU128" i="1"/>
  <c r="AR128" i="1"/>
  <c r="AO128" i="1"/>
  <c r="AL128" i="1"/>
  <c r="AI128" i="1"/>
  <c r="AF128" i="1"/>
  <c r="AC128" i="1"/>
  <c r="Z128" i="1"/>
  <c r="W128" i="1"/>
  <c r="T128" i="1"/>
  <c r="Q128" i="1"/>
  <c r="N128" i="1"/>
  <c r="K128" i="1"/>
  <c r="H128" i="1"/>
  <c r="E128" i="1"/>
  <c r="AX350" i="1"/>
  <c r="AU350" i="1"/>
  <c r="AR350" i="1"/>
  <c r="AO350" i="1"/>
  <c r="AL350" i="1"/>
  <c r="AI350" i="1"/>
  <c r="AF350" i="1"/>
  <c r="AC350" i="1"/>
  <c r="Z350" i="1"/>
  <c r="W350" i="1"/>
  <c r="T350" i="1"/>
  <c r="Q350" i="1"/>
  <c r="N350" i="1"/>
  <c r="K350" i="1"/>
  <c r="H350" i="1"/>
  <c r="E350" i="1"/>
  <c r="N221" i="1"/>
  <c r="AX187" i="1"/>
  <c r="AU187" i="1"/>
  <c r="AR187" i="1"/>
  <c r="AO187" i="1"/>
  <c r="AL187" i="1"/>
  <c r="AI187" i="1"/>
  <c r="AF187" i="1"/>
  <c r="AC187" i="1"/>
  <c r="Z187" i="1"/>
  <c r="W187" i="1"/>
  <c r="T187" i="1"/>
  <c r="Q187" i="1"/>
  <c r="N187" i="1"/>
  <c r="K187" i="1"/>
  <c r="H187" i="1"/>
  <c r="E187" i="1"/>
  <c r="AX482" i="1"/>
  <c r="AU482" i="1"/>
  <c r="AR482" i="1"/>
  <c r="AO482" i="1"/>
  <c r="AL482" i="1"/>
  <c r="AI482" i="1"/>
  <c r="AF482" i="1"/>
  <c r="AC482" i="1"/>
  <c r="Z482" i="1"/>
  <c r="W482" i="1"/>
  <c r="T482" i="1"/>
  <c r="Q482" i="1"/>
  <c r="N482" i="1"/>
  <c r="K482" i="1"/>
  <c r="H482" i="1"/>
  <c r="E482" i="1"/>
  <c r="AX160" i="1"/>
  <c r="AU160" i="1"/>
  <c r="AR160" i="1"/>
  <c r="AO160" i="1"/>
  <c r="AL160" i="1"/>
  <c r="AI160" i="1"/>
  <c r="AF160" i="1"/>
  <c r="AC160" i="1"/>
  <c r="Z160" i="1"/>
  <c r="W160" i="1"/>
  <c r="T160" i="1"/>
  <c r="Q160" i="1"/>
  <c r="N160" i="1"/>
  <c r="K160" i="1"/>
  <c r="H160" i="1"/>
  <c r="E160" i="1"/>
  <c r="AX326" i="1"/>
  <c r="AU326" i="1"/>
  <c r="AR326" i="1"/>
  <c r="AO326" i="1"/>
  <c r="AL326" i="1"/>
  <c r="AI326" i="1"/>
  <c r="AF326" i="1"/>
  <c r="AC326" i="1"/>
  <c r="Z326" i="1"/>
  <c r="W326" i="1"/>
  <c r="T326" i="1"/>
  <c r="Q326" i="1"/>
  <c r="N326" i="1"/>
  <c r="K326" i="1"/>
  <c r="H326" i="1"/>
  <c r="E326" i="1"/>
  <c r="AX308" i="1"/>
  <c r="AU308" i="1"/>
  <c r="AR308" i="1"/>
  <c r="AO308" i="1"/>
  <c r="AL308" i="1"/>
  <c r="AI308" i="1"/>
  <c r="AF308" i="1"/>
  <c r="AC308" i="1"/>
  <c r="Z308" i="1"/>
  <c r="W308" i="1"/>
  <c r="T308" i="1"/>
  <c r="Q308" i="1"/>
  <c r="N308" i="1"/>
  <c r="K308" i="1"/>
  <c r="H308" i="1"/>
  <c r="E308" i="1"/>
  <c r="AX111" i="1"/>
  <c r="AU111" i="1"/>
  <c r="AR111" i="1"/>
  <c r="AO111" i="1"/>
  <c r="AL111" i="1"/>
  <c r="AI111" i="1"/>
  <c r="AF111" i="1"/>
  <c r="AC111" i="1"/>
  <c r="Z111" i="1"/>
  <c r="W111" i="1"/>
  <c r="T111" i="1"/>
  <c r="Q111" i="1"/>
  <c r="N111" i="1"/>
  <c r="K111" i="1"/>
  <c r="H111" i="1"/>
  <c r="E111" i="1"/>
  <c r="AX66" i="1"/>
  <c r="AU66" i="1"/>
  <c r="AR66" i="1"/>
  <c r="AO66" i="1"/>
  <c r="AL66" i="1"/>
  <c r="AI66" i="1"/>
  <c r="AF66" i="1"/>
  <c r="AC66" i="1"/>
  <c r="Z66" i="1"/>
  <c r="W66" i="1"/>
  <c r="T66" i="1"/>
  <c r="Q66" i="1"/>
  <c r="N66" i="1"/>
  <c r="K66" i="1"/>
  <c r="H66" i="1"/>
  <c r="E66" i="1"/>
  <c r="AX451" i="1"/>
  <c r="AU451" i="1"/>
  <c r="AR451" i="1"/>
  <c r="AO451" i="1"/>
  <c r="AL451" i="1"/>
  <c r="AI451" i="1"/>
  <c r="AF451" i="1"/>
  <c r="AC451" i="1"/>
  <c r="Z451" i="1"/>
  <c r="W451" i="1"/>
  <c r="T451" i="1"/>
  <c r="Q451" i="1"/>
  <c r="N451" i="1"/>
  <c r="K451" i="1"/>
  <c r="H451" i="1"/>
  <c r="E451" i="1"/>
  <c r="AX354" i="1"/>
  <c r="AU354" i="1"/>
  <c r="AR354" i="1"/>
  <c r="AO354" i="1"/>
  <c r="AL354" i="1"/>
  <c r="AI354" i="1"/>
  <c r="AF354" i="1"/>
  <c r="AC354" i="1"/>
  <c r="Z354" i="1"/>
  <c r="W354" i="1"/>
  <c r="T354" i="1"/>
  <c r="Q354" i="1"/>
  <c r="N354" i="1"/>
  <c r="K354" i="1"/>
  <c r="H354" i="1"/>
  <c r="E354" i="1"/>
  <c r="AX497" i="1"/>
  <c r="AU497" i="1"/>
  <c r="AR497" i="1"/>
  <c r="AO497" i="1"/>
  <c r="AL497" i="1"/>
  <c r="AI497" i="1"/>
  <c r="AF497" i="1"/>
  <c r="AC497" i="1"/>
  <c r="Z497" i="1"/>
  <c r="W497" i="1"/>
  <c r="T497" i="1"/>
  <c r="Q497" i="1"/>
  <c r="N497" i="1"/>
  <c r="K497" i="1"/>
  <c r="H497" i="1"/>
  <c r="E497" i="1"/>
  <c r="AX312" i="1"/>
  <c r="AU312" i="1"/>
  <c r="AR312" i="1"/>
  <c r="AO312" i="1"/>
  <c r="AL312" i="1"/>
  <c r="AI312" i="1"/>
  <c r="AF312" i="1"/>
  <c r="AC312" i="1"/>
  <c r="Z312" i="1"/>
  <c r="W312" i="1"/>
  <c r="T312" i="1"/>
  <c r="Q312" i="1"/>
  <c r="N312" i="1"/>
  <c r="K312" i="1"/>
  <c r="H312" i="1"/>
  <c r="E312" i="1"/>
  <c r="AX197" i="1"/>
  <c r="AU197" i="1"/>
  <c r="AR197" i="1"/>
  <c r="AO197" i="1"/>
  <c r="AL197" i="1"/>
  <c r="AI197" i="1"/>
  <c r="AF197" i="1"/>
  <c r="AC197" i="1"/>
  <c r="Z197" i="1"/>
  <c r="W197" i="1"/>
  <c r="T197" i="1"/>
  <c r="Q197" i="1"/>
  <c r="N197" i="1"/>
  <c r="K197" i="1"/>
  <c r="H197" i="1"/>
  <c r="E197" i="1"/>
  <c r="AX209" i="1"/>
  <c r="AU209" i="1"/>
  <c r="AR209" i="1"/>
  <c r="AO209" i="1"/>
  <c r="AL209" i="1"/>
  <c r="AI209" i="1"/>
  <c r="AF209" i="1"/>
  <c r="AC209" i="1"/>
  <c r="Z209" i="1"/>
  <c r="W209" i="1"/>
  <c r="T209" i="1"/>
  <c r="Q209" i="1"/>
  <c r="N209" i="1"/>
  <c r="K209" i="1"/>
  <c r="H209" i="1"/>
  <c r="E209" i="1"/>
  <c r="AX427" i="1"/>
  <c r="AU427" i="1"/>
  <c r="AR427" i="1"/>
  <c r="AO427" i="1"/>
  <c r="AL427" i="1"/>
  <c r="AI427" i="1"/>
  <c r="AF427" i="1"/>
  <c r="AC427" i="1"/>
  <c r="Z427" i="1"/>
  <c r="W427" i="1"/>
  <c r="T427" i="1"/>
  <c r="Q427" i="1"/>
  <c r="N427" i="1"/>
  <c r="K427" i="1"/>
  <c r="H427" i="1"/>
  <c r="E427" i="1"/>
  <c r="AX379" i="1"/>
  <c r="AU379" i="1"/>
  <c r="AR379" i="1"/>
  <c r="AO379" i="1"/>
  <c r="AL379" i="1"/>
  <c r="AI379" i="1"/>
  <c r="AF379" i="1"/>
  <c r="AC379" i="1"/>
  <c r="Z379" i="1"/>
  <c r="W379" i="1"/>
  <c r="T379" i="1"/>
  <c r="Q379" i="1"/>
  <c r="N379" i="1"/>
  <c r="K379" i="1"/>
  <c r="H379" i="1"/>
  <c r="E379" i="1"/>
  <c r="AX303" i="1"/>
  <c r="AU303" i="1"/>
  <c r="AR303" i="1"/>
  <c r="AO303" i="1"/>
  <c r="AL303" i="1"/>
  <c r="AI303" i="1"/>
  <c r="AF303" i="1"/>
  <c r="AC303" i="1"/>
  <c r="Z303" i="1"/>
  <c r="W303" i="1"/>
  <c r="T303" i="1"/>
  <c r="Q303" i="1"/>
  <c r="N303" i="1"/>
  <c r="K303" i="1"/>
  <c r="H303" i="1"/>
  <c r="E303" i="1"/>
  <c r="AX179" i="1"/>
  <c r="AU179" i="1"/>
  <c r="AR179" i="1"/>
  <c r="AO179" i="1"/>
  <c r="AL179" i="1"/>
  <c r="AI179" i="1"/>
  <c r="AF179" i="1"/>
  <c r="AC179" i="1"/>
  <c r="Z179" i="1"/>
  <c r="W179" i="1"/>
  <c r="T179" i="1"/>
  <c r="Q179" i="1"/>
  <c r="N179" i="1"/>
  <c r="K179" i="1"/>
  <c r="H179" i="1"/>
  <c r="E179" i="1"/>
  <c r="AX231" i="1"/>
  <c r="AU231" i="1"/>
  <c r="AR231" i="1"/>
  <c r="AO231" i="1"/>
  <c r="AL231" i="1"/>
  <c r="AI231" i="1"/>
  <c r="AF231" i="1"/>
  <c r="AC231" i="1"/>
  <c r="Z231" i="1"/>
  <c r="W231" i="1"/>
  <c r="T231" i="1"/>
  <c r="Q231" i="1"/>
  <c r="N231" i="1"/>
  <c r="K231" i="1"/>
  <c r="H231" i="1"/>
  <c r="E231" i="1"/>
  <c r="AX519" i="1"/>
  <c r="AU519" i="1"/>
  <c r="AR519" i="1"/>
  <c r="AO519" i="1"/>
  <c r="AL519" i="1"/>
  <c r="AI519" i="1"/>
  <c r="AF519" i="1"/>
  <c r="AC519" i="1"/>
  <c r="Z519" i="1"/>
  <c r="W519" i="1"/>
  <c r="T519" i="1"/>
  <c r="Q519" i="1"/>
  <c r="N519" i="1"/>
  <c r="K519" i="1"/>
  <c r="H519" i="1"/>
  <c r="E519" i="1"/>
  <c r="AX267" i="1"/>
  <c r="AU267" i="1"/>
  <c r="AR267" i="1"/>
  <c r="AO267" i="1"/>
  <c r="AL267" i="1"/>
  <c r="AI267" i="1"/>
  <c r="AF267" i="1"/>
  <c r="AC267" i="1"/>
  <c r="Z267" i="1"/>
  <c r="W267" i="1"/>
  <c r="T267" i="1"/>
  <c r="Q267" i="1"/>
  <c r="N267" i="1"/>
  <c r="K267" i="1"/>
  <c r="H267" i="1"/>
  <c r="E267" i="1"/>
  <c r="AX92" i="1"/>
  <c r="AU92" i="1"/>
  <c r="AR92" i="1"/>
  <c r="AO92" i="1"/>
  <c r="AL92" i="1"/>
  <c r="AI92" i="1"/>
  <c r="AF92" i="1"/>
  <c r="AC92" i="1"/>
  <c r="Z92" i="1"/>
  <c r="W92" i="1"/>
  <c r="T92" i="1"/>
  <c r="Q92" i="1"/>
  <c r="N92" i="1"/>
  <c r="K92" i="1"/>
  <c r="H92" i="1"/>
  <c r="E92" i="1"/>
  <c r="AX213" i="1"/>
  <c r="AU213" i="1"/>
  <c r="AR213" i="1"/>
  <c r="AO213" i="1"/>
  <c r="AL213" i="1"/>
  <c r="AI213" i="1"/>
  <c r="AF213" i="1"/>
  <c r="AC213" i="1"/>
  <c r="Z213" i="1"/>
  <c r="W213" i="1"/>
  <c r="T213" i="1"/>
  <c r="Q213" i="1"/>
  <c r="N213" i="1"/>
  <c r="K213" i="1"/>
  <c r="H213" i="1"/>
  <c r="E213" i="1"/>
  <c r="AX375" i="1"/>
  <c r="AU375" i="1"/>
  <c r="AR375" i="1"/>
  <c r="AO375" i="1"/>
  <c r="AL375" i="1"/>
  <c r="AI375" i="1"/>
  <c r="AF375" i="1"/>
  <c r="AC375" i="1"/>
  <c r="Z375" i="1"/>
  <c r="W375" i="1"/>
  <c r="T375" i="1"/>
  <c r="Q375" i="1"/>
  <c r="N375" i="1"/>
  <c r="K375" i="1"/>
  <c r="H375" i="1"/>
  <c r="E375" i="1"/>
  <c r="AX368" i="1"/>
  <c r="AU368" i="1"/>
  <c r="AR368" i="1"/>
  <c r="AO368" i="1"/>
  <c r="AL368" i="1"/>
  <c r="AI368" i="1"/>
  <c r="AF368" i="1"/>
  <c r="AC368" i="1"/>
  <c r="Z368" i="1"/>
  <c r="W368" i="1"/>
  <c r="T368" i="1"/>
  <c r="Q368" i="1"/>
  <c r="N368" i="1"/>
  <c r="K368" i="1"/>
  <c r="H368" i="1"/>
  <c r="E368" i="1"/>
  <c r="AX410" i="1"/>
  <c r="AU410" i="1"/>
  <c r="AR410" i="1"/>
  <c r="AO410" i="1"/>
  <c r="AL410" i="1"/>
  <c r="AI410" i="1"/>
  <c r="AF410" i="1"/>
  <c r="AC410" i="1"/>
  <c r="Z410" i="1"/>
  <c r="W410" i="1"/>
  <c r="T410" i="1"/>
  <c r="Q410" i="1"/>
  <c r="N410" i="1"/>
  <c r="K410" i="1"/>
  <c r="H410" i="1"/>
  <c r="E410" i="1"/>
  <c r="AX441" i="1"/>
  <c r="AU441" i="1"/>
  <c r="AR441" i="1"/>
  <c r="AO441" i="1"/>
  <c r="AL441" i="1"/>
  <c r="AI441" i="1"/>
  <c r="AF441" i="1"/>
  <c r="AC441" i="1"/>
  <c r="Z441" i="1"/>
  <c r="W441" i="1"/>
  <c r="T441" i="1"/>
  <c r="Q441" i="1"/>
  <c r="N441" i="1"/>
  <c r="K441" i="1"/>
  <c r="H441" i="1"/>
  <c r="E441" i="1"/>
  <c r="AX270" i="1"/>
  <c r="AU270" i="1"/>
  <c r="AR270" i="1"/>
  <c r="AO270" i="1"/>
  <c r="AL270" i="1"/>
  <c r="AI270" i="1"/>
  <c r="AF270" i="1"/>
  <c r="AC270" i="1"/>
  <c r="Z270" i="1"/>
  <c r="W270" i="1"/>
  <c r="T270" i="1"/>
  <c r="Q270" i="1"/>
  <c r="N270" i="1"/>
  <c r="K270" i="1"/>
  <c r="H270" i="1"/>
  <c r="E270" i="1"/>
  <c r="AX257" i="1"/>
  <c r="AU257" i="1"/>
  <c r="AR257" i="1"/>
  <c r="AO257" i="1"/>
  <c r="AL257" i="1"/>
  <c r="AI257" i="1"/>
  <c r="AF257" i="1"/>
  <c r="AC257" i="1"/>
  <c r="Z257" i="1"/>
  <c r="W257" i="1"/>
  <c r="T257" i="1"/>
  <c r="Q257" i="1"/>
  <c r="N257" i="1"/>
  <c r="K257" i="1"/>
  <c r="H257" i="1"/>
  <c r="E257" i="1"/>
  <c r="AX155" i="1"/>
  <c r="AU155" i="1"/>
  <c r="AR155" i="1"/>
  <c r="AO155" i="1"/>
  <c r="AL155" i="1"/>
  <c r="AI155" i="1"/>
  <c r="AF155" i="1"/>
  <c r="AC155" i="1"/>
  <c r="Z155" i="1"/>
  <c r="W155" i="1"/>
  <c r="T155" i="1"/>
  <c r="Q155" i="1"/>
  <c r="N155" i="1"/>
  <c r="K155" i="1"/>
  <c r="H155" i="1"/>
  <c r="E155" i="1"/>
  <c r="AX126" i="1"/>
  <c r="AU126" i="1"/>
  <c r="AR126" i="1"/>
  <c r="AO126" i="1"/>
  <c r="AL126" i="1"/>
  <c r="AI126" i="1"/>
  <c r="AF126" i="1"/>
  <c r="AC126" i="1"/>
  <c r="Z126" i="1"/>
  <c r="W126" i="1"/>
  <c r="T126" i="1"/>
  <c r="Q126" i="1"/>
  <c r="N126" i="1"/>
  <c r="K126" i="1"/>
  <c r="H126" i="1"/>
  <c r="E126" i="1"/>
  <c r="AX120" i="1"/>
  <c r="AU120" i="1"/>
  <c r="AR120" i="1"/>
  <c r="AO120" i="1"/>
  <c r="AL120" i="1"/>
  <c r="AI120" i="1"/>
  <c r="AF120" i="1"/>
  <c r="AC120" i="1"/>
  <c r="Z120" i="1"/>
  <c r="W120" i="1"/>
  <c r="T120" i="1"/>
  <c r="Q120" i="1"/>
  <c r="N120" i="1"/>
  <c r="K120" i="1"/>
  <c r="H120" i="1"/>
  <c r="E120" i="1"/>
  <c r="AX175" i="1"/>
  <c r="AU175" i="1"/>
  <c r="AR175" i="1"/>
  <c r="AO175" i="1"/>
  <c r="AL175" i="1"/>
  <c r="AI175" i="1"/>
  <c r="AF175" i="1"/>
  <c r="AC175" i="1"/>
  <c r="Z175" i="1"/>
  <c r="W175" i="1"/>
  <c r="T175" i="1"/>
  <c r="Q175" i="1"/>
  <c r="N175" i="1"/>
  <c r="K175" i="1"/>
  <c r="H175" i="1"/>
  <c r="E175" i="1"/>
  <c r="AX135" i="1"/>
  <c r="AU135" i="1"/>
  <c r="AR135" i="1"/>
  <c r="AO135" i="1"/>
  <c r="AL135" i="1"/>
  <c r="AI135" i="1"/>
  <c r="AF135" i="1"/>
  <c r="AC135" i="1"/>
  <c r="Z135" i="1"/>
  <c r="W135" i="1"/>
  <c r="T135" i="1"/>
  <c r="Q135" i="1"/>
  <c r="N135" i="1"/>
  <c r="K135" i="1"/>
  <c r="H135" i="1"/>
  <c r="E135" i="1"/>
  <c r="AX59" i="1"/>
  <c r="AU59" i="1"/>
  <c r="AR59" i="1"/>
  <c r="AO59" i="1"/>
  <c r="AL59" i="1"/>
  <c r="AI59" i="1"/>
  <c r="AF59" i="1"/>
  <c r="AC59" i="1"/>
  <c r="Z59" i="1"/>
  <c r="W59" i="1"/>
  <c r="T59" i="1"/>
  <c r="Q59" i="1"/>
  <c r="N59" i="1"/>
  <c r="K59" i="1"/>
  <c r="H59" i="1"/>
  <c r="E59" i="1"/>
  <c r="AX503" i="1"/>
  <c r="AU503" i="1"/>
  <c r="AR503" i="1"/>
  <c r="AO503" i="1"/>
  <c r="AL503" i="1"/>
  <c r="AI503" i="1"/>
  <c r="AF503" i="1"/>
  <c r="AC503" i="1"/>
  <c r="Z503" i="1"/>
  <c r="W503" i="1"/>
  <c r="T503" i="1"/>
  <c r="Q503" i="1"/>
  <c r="N503" i="1"/>
  <c r="K503" i="1"/>
  <c r="H503" i="1"/>
  <c r="E503" i="1"/>
  <c r="AX419" i="1"/>
  <c r="AU419" i="1"/>
  <c r="AR419" i="1"/>
  <c r="AO419" i="1"/>
  <c r="AL419" i="1"/>
  <c r="AI419" i="1"/>
  <c r="AF419" i="1"/>
  <c r="AC419" i="1"/>
  <c r="Z419" i="1"/>
  <c r="W419" i="1"/>
  <c r="T419" i="1"/>
  <c r="Q419" i="1"/>
  <c r="N419" i="1"/>
  <c r="K419" i="1"/>
  <c r="H419" i="1"/>
  <c r="E419" i="1"/>
  <c r="AX280" i="1"/>
  <c r="AU280" i="1"/>
  <c r="AR280" i="1"/>
  <c r="AO280" i="1"/>
  <c r="AL280" i="1"/>
  <c r="AI280" i="1"/>
  <c r="AF280" i="1"/>
  <c r="AC280" i="1"/>
  <c r="Z280" i="1"/>
  <c r="W280" i="1"/>
  <c r="T280" i="1"/>
  <c r="Q280" i="1"/>
  <c r="N280" i="1"/>
  <c r="K280" i="1"/>
  <c r="H280" i="1"/>
  <c r="E280" i="1"/>
  <c r="AX207" i="1"/>
  <c r="AU207" i="1"/>
  <c r="AR207" i="1"/>
  <c r="AO207" i="1"/>
  <c r="AL207" i="1"/>
  <c r="AI207" i="1"/>
  <c r="AF207" i="1"/>
  <c r="AC207" i="1"/>
  <c r="Z207" i="1"/>
  <c r="W207" i="1"/>
  <c r="T207" i="1"/>
  <c r="Q207" i="1"/>
  <c r="N207" i="1"/>
  <c r="K207" i="1"/>
  <c r="H207" i="1"/>
  <c r="E207" i="1"/>
  <c r="AX437" i="1"/>
  <c r="AU437" i="1"/>
  <c r="AR437" i="1"/>
  <c r="AO437" i="1"/>
  <c r="AL437" i="1"/>
  <c r="AI437" i="1"/>
  <c r="AF437" i="1"/>
  <c r="AC437" i="1"/>
  <c r="Z437" i="1"/>
  <c r="W437" i="1"/>
  <c r="T437" i="1"/>
  <c r="Q437" i="1"/>
  <c r="N437" i="1"/>
  <c r="K437" i="1"/>
  <c r="H437" i="1"/>
  <c r="E437" i="1"/>
  <c r="AX516" i="1"/>
  <c r="AU516" i="1"/>
  <c r="AR516" i="1"/>
  <c r="AO516" i="1"/>
  <c r="AL516" i="1"/>
  <c r="AI516" i="1"/>
  <c r="AF516" i="1"/>
  <c r="AC516" i="1"/>
  <c r="Z516" i="1"/>
  <c r="W516" i="1"/>
  <c r="T516" i="1"/>
  <c r="Q516" i="1"/>
  <c r="N516" i="1"/>
  <c r="K516" i="1"/>
  <c r="H516" i="1"/>
  <c r="E516" i="1"/>
  <c r="AX199" i="1"/>
  <c r="AU199" i="1"/>
  <c r="AR199" i="1"/>
  <c r="AO199" i="1"/>
  <c r="AL199" i="1"/>
  <c r="AI199" i="1"/>
  <c r="AF199" i="1"/>
  <c r="AC199" i="1"/>
  <c r="Z199" i="1"/>
  <c r="W199" i="1"/>
  <c r="T199" i="1"/>
  <c r="Q199" i="1"/>
  <c r="N199" i="1"/>
  <c r="K199" i="1"/>
  <c r="H199" i="1"/>
  <c r="E199" i="1"/>
  <c r="AX512" i="1"/>
  <c r="AU512" i="1"/>
  <c r="AR512" i="1"/>
  <c r="AO512" i="1"/>
  <c r="AL512" i="1"/>
  <c r="AI512" i="1"/>
  <c r="AF512" i="1"/>
  <c r="AC512" i="1"/>
  <c r="Z512" i="1"/>
  <c r="W512" i="1"/>
  <c r="T512" i="1"/>
  <c r="Q512" i="1"/>
  <c r="N512" i="1"/>
  <c r="K512" i="1"/>
  <c r="H512" i="1"/>
  <c r="E512" i="1"/>
  <c r="AX215" i="1"/>
  <c r="AU215" i="1"/>
  <c r="AR215" i="1"/>
  <c r="AO215" i="1"/>
  <c r="AL215" i="1"/>
  <c r="AI215" i="1"/>
  <c r="AF215" i="1"/>
  <c r="AC215" i="1"/>
  <c r="Z215" i="1"/>
  <c r="W215" i="1"/>
  <c r="T215" i="1"/>
  <c r="Q215" i="1"/>
  <c r="N215" i="1"/>
  <c r="K215" i="1"/>
  <c r="H215" i="1"/>
  <c r="E215" i="1"/>
  <c r="AX346" i="1"/>
  <c r="AU346" i="1"/>
  <c r="AR346" i="1"/>
  <c r="AO346" i="1"/>
  <c r="AL346" i="1"/>
  <c r="AI346" i="1"/>
  <c r="AF346" i="1"/>
  <c r="AC346" i="1"/>
  <c r="Z346" i="1"/>
  <c r="W346" i="1"/>
  <c r="T346" i="1"/>
  <c r="Q346" i="1"/>
  <c r="N346" i="1"/>
  <c r="K346" i="1"/>
  <c r="H346" i="1"/>
  <c r="E346" i="1"/>
  <c r="AX476" i="1"/>
  <c r="AU476" i="1"/>
  <c r="AR476" i="1"/>
  <c r="AO476" i="1"/>
  <c r="AL476" i="1"/>
  <c r="AI476" i="1"/>
  <c r="AF476" i="1"/>
  <c r="AC476" i="1"/>
  <c r="Z476" i="1"/>
  <c r="W476" i="1"/>
  <c r="T476" i="1"/>
  <c r="Q476" i="1"/>
  <c r="N476" i="1"/>
  <c r="K476" i="1"/>
  <c r="H476" i="1"/>
  <c r="E476" i="1"/>
  <c r="AX137" i="1"/>
  <c r="AU137" i="1"/>
  <c r="AR137" i="1"/>
  <c r="AO137" i="1"/>
  <c r="AL137" i="1"/>
  <c r="AI137" i="1"/>
  <c r="AF137" i="1"/>
  <c r="AC137" i="1"/>
  <c r="Z137" i="1"/>
  <c r="W137" i="1"/>
  <c r="T137" i="1"/>
  <c r="Q137" i="1"/>
  <c r="N137" i="1"/>
  <c r="K137" i="1"/>
  <c r="H137" i="1"/>
  <c r="E137" i="1"/>
  <c r="AX236" i="1"/>
  <c r="AU236" i="1"/>
  <c r="AR236" i="1"/>
  <c r="AO236" i="1"/>
  <c r="AL236" i="1"/>
  <c r="AI236" i="1"/>
  <c r="AF236" i="1"/>
  <c r="AC236" i="1"/>
  <c r="Z236" i="1"/>
  <c r="W236" i="1"/>
  <c r="T236" i="1"/>
  <c r="Q236" i="1"/>
  <c r="N236" i="1"/>
  <c r="K236" i="1"/>
  <c r="H236" i="1"/>
  <c r="E236" i="1"/>
  <c r="AX505" i="1"/>
  <c r="AU505" i="1"/>
  <c r="AR505" i="1"/>
  <c r="AO505" i="1"/>
  <c r="AL505" i="1"/>
  <c r="AI505" i="1"/>
  <c r="AF505" i="1"/>
  <c r="AC505" i="1"/>
  <c r="Z505" i="1"/>
  <c r="W505" i="1"/>
  <c r="T505" i="1"/>
  <c r="Q505" i="1"/>
  <c r="N505" i="1"/>
  <c r="K505" i="1"/>
  <c r="H505" i="1"/>
  <c r="E505" i="1"/>
  <c r="AX532" i="1"/>
  <c r="AU532" i="1"/>
  <c r="AR532" i="1"/>
  <c r="AO532" i="1"/>
  <c r="AL532" i="1"/>
  <c r="AI532" i="1"/>
  <c r="AF532" i="1"/>
  <c r="AC532" i="1"/>
  <c r="Z532" i="1"/>
  <c r="W532" i="1"/>
  <c r="T532" i="1"/>
  <c r="Q532" i="1"/>
  <c r="N532" i="1"/>
  <c r="K532" i="1"/>
  <c r="H532" i="1"/>
  <c r="E532" i="1"/>
  <c r="AX185" i="1"/>
  <c r="AU185" i="1"/>
  <c r="AR185" i="1"/>
  <c r="AO185" i="1"/>
  <c r="AL185" i="1"/>
  <c r="AI185" i="1"/>
  <c r="AF185" i="1"/>
  <c r="AC185" i="1"/>
  <c r="Z185" i="1"/>
  <c r="W185" i="1"/>
  <c r="T185" i="1"/>
  <c r="Q185" i="1"/>
  <c r="N185" i="1"/>
  <c r="K185" i="1"/>
  <c r="H185" i="1"/>
  <c r="E185" i="1"/>
  <c r="AX64" i="1"/>
  <c r="AU64" i="1"/>
  <c r="AR64" i="1"/>
  <c r="AO64" i="1"/>
  <c r="AL64" i="1"/>
  <c r="AI64" i="1"/>
  <c r="AF64" i="1"/>
  <c r="AC64" i="1"/>
  <c r="Z64" i="1"/>
  <c r="W64" i="1"/>
  <c r="T64" i="1"/>
  <c r="Q64" i="1"/>
  <c r="N64" i="1"/>
  <c r="K64" i="1"/>
  <c r="H64" i="1"/>
  <c r="E64" i="1"/>
  <c r="AX112" i="1"/>
  <c r="AU112" i="1"/>
  <c r="AR112" i="1"/>
  <c r="AO112" i="1"/>
  <c r="AL112" i="1"/>
  <c r="AI112" i="1"/>
  <c r="AF112" i="1"/>
  <c r="AC112" i="1"/>
  <c r="Z112" i="1"/>
  <c r="W112" i="1"/>
  <c r="T112" i="1"/>
  <c r="Q112" i="1"/>
  <c r="N112" i="1"/>
  <c r="K112" i="1"/>
  <c r="H112" i="1"/>
  <c r="E112" i="1"/>
  <c r="AX262" i="1"/>
  <c r="AU262" i="1"/>
  <c r="AR262" i="1"/>
  <c r="AO262" i="1"/>
  <c r="AL262" i="1"/>
  <c r="AI262" i="1"/>
  <c r="AF262" i="1"/>
  <c r="AC262" i="1"/>
  <c r="Z262" i="1"/>
  <c r="W262" i="1"/>
  <c r="T262" i="1"/>
  <c r="Q262" i="1"/>
  <c r="N262" i="1"/>
  <c r="K262" i="1"/>
  <c r="H262" i="1"/>
  <c r="E262" i="1"/>
  <c r="AX71" i="1"/>
  <c r="AU71" i="1"/>
  <c r="AR71" i="1"/>
  <c r="AO71" i="1"/>
  <c r="AL71" i="1"/>
  <c r="AI71" i="1"/>
  <c r="AF71" i="1"/>
  <c r="AC71" i="1"/>
  <c r="Z71" i="1"/>
  <c r="W71" i="1"/>
  <c r="T71" i="1"/>
  <c r="Q71" i="1"/>
  <c r="N71" i="1"/>
  <c r="K71" i="1"/>
  <c r="H71" i="1"/>
  <c r="E71" i="1"/>
  <c r="AX229" i="1"/>
  <c r="AU229" i="1"/>
  <c r="AR229" i="1"/>
  <c r="AO229" i="1"/>
  <c r="AL229" i="1"/>
  <c r="AI229" i="1"/>
  <c r="AF229" i="1"/>
  <c r="AC229" i="1"/>
  <c r="Z229" i="1"/>
  <c r="W229" i="1"/>
  <c r="T229" i="1"/>
  <c r="Q229" i="1"/>
  <c r="N229" i="1"/>
  <c r="K229" i="1"/>
  <c r="H229" i="1"/>
  <c r="E229" i="1"/>
  <c r="AX488" i="1"/>
  <c r="AU488" i="1"/>
  <c r="AR488" i="1"/>
  <c r="AO488" i="1"/>
  <c r="AL488" i="1"/>
  <c r="AI488" i="1"/>
  <c r="AF488" i="1"/>
  <c r="AC488" i="1"/>
  <c r="Z488" i="1"/>
  <c r="W488" i="1"/>
  <c r="T488" i="1"/>
  <c r="Q488" i="1"/>
  <c r="N488" i="1"/>
  <c r="K488" i="1"/>
  <c r="H488" i="1"/>
  <c r="E488" i="1"/>
  <c r="AX62" i="1"/>
  <c r="AU62" i="1"/>
  <c r="AR62" i="1"/>
  <c r="AO62" i="1"/>
  <c r="AL62" i="1"/>
  <c r="AI62" i="1"/>
  <c r="AF62" i="1"/>
  <c r="AC62" i="1"/>
  <c r="Z62" i="1"/>
  <c r="W62" i="1"/>
  <c r="T62" i="1"/>
  <c r="Q62" i="1"/>
  <c r="N62" i="1"/>
  <c r="K62" i="1"/>
  <c r="H62" i="1"/>
  <c r="E62" i="1"/>
  <c r="AX49" i="1"/>
  <c r="AU49" i="1"/>
  <c r="AR49" i="1"/>
  <c r="AO49" i="1"/>
  <c r="AL49" i="1"/>
  <c r="AI49" i="1"/>
  <c r="AF49" i="1"/>
  <c r="AC49" i="1"/>
  <c r="Z49" i="1"/>
  <c r="W49" i="1"/>
  <c r="T49" i="1"/>
  <c r="Q49" i="1"/>
  <c r="N49" i="1"/>
  <c r="K49" i="1"/>
  <c r="H49" i="1"/>
  <c r="E49" i="1"/>
  <c r="AX121" i="1"/>
  <c r="AU121" i="1"/>
  <c r="AR121" i="1"/>
  <c r="AO121" i="1"/>
  <c r="AL121" i="1"/>
  <c r="AI121" i="1"/>
  <c r="AF121" i="1"/>
  <c r="AC121" i="1"/>
  <c r="Z121" i="1"/>
  <c r="W121" i="1"/>
  <c r="T121" i="1"/>
  <c r="Q121" i="1"/>
  <c r="N121" i="1"/>
  <c r="K121" i="1"/>
  <c r="H121" i="1"/>
  <c r="E121" i="1"/>
  <c r="AX233" i="1"/>
  <c r="AU233" i="1"/>
  <c r="AR233" i="1"/>
  <c r="AO233" i="1"/>
  <c r="AL233" i="1"/>
  <c r="AI233" i="1"/>
  <c r="AF233" i="1"/>
  <c r="AC233" i="1"/>
  <c r="Z233" i="1"/>
  <c r="W233" i="1"/>
  <c r="T233" i="1"/>
  <c r="Q233" i="1"/>
  <c r="N233" i="1"/>
  <c r="K233" i="1"/>
  <c r="H233" i="1"/>
  <c r="E233" i="1"/>
  <c r="AX67" i="1"/>
  <c r="AU67" i="1"/>
  <c r="AR67" i="1"/>
  <c r="AO67" i="1"/>
  <c r="AL67" i="1"/>
  <c r="AI67" i="1"/>
  <c r="AF67" i="1"/>
  <c r="AC67" i="1"/>
  <c r="Z67" i="1"/>
  <c r="W67" i="1"/>
  <c r="T67" i="1"/>
  <c r="Q67" i="1"/>
  <c r="N67" i="1"/>
  <c r="K67" i="1"/>
  <c r="H67" i="1"/>
  <c r="E67" i="1"/>
  <c r="AX35" i="1"/>
  <c r="AU35" i="1"/>
  <c r="AR35" i="1"/>
  <c r="AO35" i="1"/>
  <c r="AL35" i="1"/>
  <c r="AI35" i="1"/>
  <c r="AF35" i="1"/>
  <c r="AC35" i="1"/>
  <c r="Z35" i="1"/>
  <c r="W35" i="1"/>
  <c r="T35" i="1"/>
  <c r="Q35" i="1"/>
  <c r="N35" i="1"/>
  <c r="K35" i="1"/>
  <c r="H35" i="1"/>
  <c r="E35" i="1"/>
  <c r="AX40" i="1"/>
  <c r="AU40" i="1"/>
  <c r="AR40" i="1"/>
  <c r="AO40" i="1"/>
  <c r="AL40" i="1"/>
  <c r="AI40" i="1"/>
  <c r="AF40" i="1"/>
  <c r="AC40" i="1"/>
  <c r="Z40" i="1"/>
  <c r="W40" i="1"/>
  <c r="T40" i="1"/>
  <c r="Q40" i="1"/>
  <c r="N40" i="1"/>
  <c r="K40" i="1"/>
  <c r="H40" i="1"/>
  <c r="E40" i="1"/>
  <c r="AX25" i="1"/>
  <c r="AU25" i="1"/>
  <c r="AR25" i="1"/>
  <c r="AO25" i="1"/>
  <c r="AL25" i="1"/>
  <c r="AI25" i="1"/>
  <c r="AF25" i="1"/>
  <c r="AC25" i="1"/>
  <c r="Z25" i="1"/>
  <c r="W25" i="1"/>
  <c r="T25" i="1"/>
  <c r="Q25" i="1"/>
  <c r="N25" i="1"/>
  <c r="K25" i="1"/>
  <c r="H25" i="1"/>
  <c r="E25" i="1"/>
  <c r="AX487" i="1"/>
  <c r="AU487" i="1"/>
  <c r="AR487" i="1"/>
  <c r="AO487" i="1"/>
  <c r="AL487" i="1"/>
  <c r="AI487" i="1"/>
  <c r="AF487" i="1"/>
  <c r="AC487" i="1"/>
  <c r="Z487" i="1"/>
  <c r="W487" i="1"/>
  <c r="T487" i="1"/>
  <c r="Q487" i="1"/>
  <c r="N487" i="1"/>
  <c r="K487" i="1"/>
  <c r="H487" i="1"/>
  <c r="E487" i="1"/>
  <c r="AX466" i="1"/>
  <c r="AU466" i="1"/>
  <c r="AR466" i="1"/>
  <c r="AO466" i="1"/>
  <c r="AL466" i="1"/>
  <c r="AI466" i="1"/>
  <c r="AF466" i="1"/>
  <c r="AC466" i="1"/>
  <c r="Z466" i="1"/>
  <c r="W466" i="1"/>
  <c r="T466" i="1"/>
  <c r="Q466" i="1"/>
  <c r="N466" i="1"/>
  <c r="K466" i="1"/>
  <c r="H466" i="1"/>
  <c r="E466" i="1"/>
  <c r="AX100" i="1"/>
  <c r="AU100" i="1"/>
  <c r="AR100" i="1"/>
  <c r="AO100" i="1"/>
  <c r="AL100" i="1"/>
  <c r="AI100" i="1"/>
  <c r="AF100" i="1"/>
  <c r="AC100" i="1"/>
  <c r="Z100" i="1"/>
  <c r="W100" i="1"/>
  <c r="T100" i="1"/>
  <c r="Q100" i="1"/>
  <c r="N100" i="1"/>
  <c r="K100" i="1"/>
  <c r="H100" i="1"/>
  <c r="E100" i="1"/>
  <c r="AX329" i="1"/>
  <c r="AU329" i="1"/>
  <c r="AR329" i="1"/>
  <c r="AO329" i="1"/>
  <c r="AL329" i="1"/>
  <c r="AI329" i="1"/>
  <c r="AF329" i="1"/>
  <c r="AC329" i="1"/>
  <c r="Z329" i="1"/>
  <c r="W329" i="1"/>
  <c r="T329" i="1"/>
  <c r="Q329" i="1"/>
  <c r="N329" i="1"/>
  <c r="K329" i="1"/>
  <c r="H329" i="1"/>
  <c r="E329" i="1"/>
  <c r="AX97" i="1"/>
  <c r="AU97" i="1"/>
  <c r="AR97" i="1"/>
  <c r="AO97" i="1"/>
  <c r="AL97" i="1"/>
  <c r="AI97" i="1"/>
  <c r="AF97" i="1"/>
  <c r="AC97" i="1"/>
  <c r="Z97" i="1"/>
  <c r="W97" i="1"/>
  <c r="T97" i="1"/>
  <c r="Q97" i="1"/>
  <c r="N97" i="1"/>
  <c r="K97" i="1"/>
  <c r="H97" i="1"/>
  <c r="E97" i="1"/>
  <c r="AX132" i="1"/>
  <c r="AU132" i="1"/>
  <c r="AR132" i="1"/>
  <c r="AO132" i="1"/>
  <c r="AL132" i="1"/>
  <c r="AI132" i="1"/>
  <c r="AF132" i="1"/>
  <c r="AC132" i="1"/>
  <c r="Z132" i="1"/>
  <c r="W132" i="1"/>
  <c r="T132" i="1"/>
  <c r="Q132" i="1"/>
  <c r="N132" i="1"/>
  <c r="K132" i="1"/>
  <c r="H132" i="1"/>
  <c r="E132" i="1"/>
  <c r="AX224" i="1"/>
  <c r="AU224" i="1"/>
  <c r="AR224" i="1"/>
  <c r="AO224" i="1"/>
  <c r="AL224" i="1"/>
  <c r="AI224" i="1"/>
  <c r="AF224" i="1"/>
  <c r="AC224" i="1"/>
  <c r="Z224" i="1"/>
  <c r="W224" i="1"/>
  <c r="T224" i="1"/>
  <c r="Q224" i="1"/>
  <c r="N224" i="1"/>
  <c r="K224" i="1"/>
  <c r="H224" i="1"/>
  <c r="E224" i="1"/>
  <c r="AX422" i="1"/>
  <c r="AU422" i="1"/>
  <c r="AR422" i="1"/>
  <c r="AO422" i="1"/>
  <c r="AL422" i="1"/>
  <c r="AI422" i="1"/>
  <c r="AF422" i="1"/>
  <c r="AC422" i="1"/>
  <c r="Z422" i="1"/>
  <c r="W422" i="1"/>
  <c r="T422" i="1"/>
  <c r="Q422" i="1"/>
  <c r="N422" i="1"/>
  <c r="K422" i="1"/>
  <c r="H422" i="1"/>
  <c r="E422" i="1"/>
  <c r="AX434" i="1"/>
  <c r="AU434" i="1"/>
  <c r="AR434" i="1"/>
  <c r="AO434" i="1"/>
  <c r="AL434" i="1"/>
  <c r="AI434" i="1"/>
  <c r="AF434" i="1"/>
  <c r="AC434" i="1"/>
  <c r="Z434" i="1"/>
  <c r="W434" i="1"/>
  <c r="T434" i="1"/>
  <c r="Q434" i="1"/>
  <c r="N434" i="1"/>
  <c r="K434" i="1"/>
  <c r="H434" i="1"/>
  <c r="E434" i="1"/>
  <c r="AX84" i="1"/>
  <c r="AU84" i="1"/>
  <c r="AR84" i="1"/>
  <c r="AO84" i="1"/>
  <c r="AL84" i="1"/>
  <c r="AI84" i="1"/>
  <c r="AF84" i="1"/>
  <c r="AC84" i="1"/>
  <c r="Z84" i="1"/>
  <c r="W84" i="1"/>
  <c r="T84" i="1"/>
  <c r="Q84" i="1"/>
  <c r="N84" i="1"/>
  <c r="K84" i="1"/>
  <c r="H84" i="1"/>
  <c r="E84" i="1"/>
  <c r="AX107" i="1"/>
  <c r="AU107" i="1"/>
  <c r="AR107" i="1"/>
  <c r="AO107" i="1"/>
  <c r="AL107" i="1"/>
  <c r="AI107" i="1"/>
  <c r="AF107" i="1"/>
  <c r="AC107" i="1"/>
  <c r="Z107" i="1"/>
  <c r="W107" i="1"/>
  <c r="T107" i="1"/>
  <c r="Q107" i="1"/>
  <c r="N107" i="1"/>
  <c r="K107" i="1"/>
  <c r="H107" i="1"/>
  <c r="E107" i="1"/>
  <c r="AX395" i="1"/>
  <c r="AU395" i="1"/>
  <c r="AR395" i="1"/>
  <c r="AO395" i="1"/>
  <c r="AL395" i="1"/>
  <c r="AI395" i="1"/>
  <c r="AF395" i="1"/>
  <c r="AC395" i="1"/>
  <c r="Z395" i="1"/>
  <c r="W395" i="1"/>
  <c r="T395" i="1"/>
  <c r="Q395" i="1"/>
  <c r="N395" i="1"/>
  <c r="K395" i="1"/>
  <c r="H395" i="1"/>
  <c r="E395" i="1"/>
  <c r="AX104" i="1"/>
  <c r="AU104" i="1"/>
  <c r="AR104" i="1"/>
  <c r="AO104" i="1"/>
  <c r="AL104" i="1"/>
  <c r="AI104" i="1"/>
  <c r="AF104" i="1"/>
  <c r="AC104" i="1"/>
  <c r="Z104" i="1"/>
  <c r="W104" i="1"/>
  <c r="T104" i="1"/>
  <c r="Q104" i="1"/>
  <c r="N104" i="1"/>
  <c r="K104" i="1"/>
  <c r="H104" i="1"/>
  <c r="E104" i="1"/>
  <c r="AX47" i="1"/>
  <c r="AU47" i="1"/>
  <c r="AR47" i="1"/>
  <c r="AO47" i="1"/>
  <c r="AL47" i="1"/>
  <c r="AI47" i="1"/>
  <c r="AF47" i="1"/>
  <c r="AC47" i="1"/>
  <c r="Z47" i="1"/>
  <c r="W47" i="1"/>
  <c r="T47" i="1"/>
  <c r="Q47" i="1"/>
  <c r="N47" i="1"/>
  <c r="K47" i="1"/>
  <c r="H47" i="1"/>
  <c r="E47" i="1"/>
  <c r="AX27" i="1"/>
  <c r="AU27" i="1"/>
  <c r="AR27" i="1"/>
  <c r="AO27" i="1"/>
  <c r="AL27" i="1"/>
  <c r="AI27" i="1"/>
  <c r="AF27" i="1"/>
  <c r="AC27" i="1"/>
  <c r="Z27" i="1"/>
  <c r="W27" i="1"/>
  <c r="T27" i="1"/>
  <c r="Q27" i="1"/>
  <c r="N27" i="1"/>
  <c r="K27" i="1"/>
  <c r="H27" i="1"/>
  <c r="E27" i="1"/>
  <c r="AX374" i="1"/>
  <c r="AU374" i="1"/>
  <c r="AR374" i="1"/>
  <c r="AO374" i="1"/>
  <c r="AL374" i="1"/>
  <c r="AI374" i="1"/>
  <c r="AF374" i="1"/>
  <c r="AC374" i="1"/>
  <c r="Z374" i="1"/>
  <c r="W374" i="1"/>
  <c r="T374" i="1"/>
  <c r="Q374" i="1"/>
  <c r="N374" i="1"/>
  <c r="K374" i="1"/>
  <c r="H374" i="1"/>
  <c r="E374" i="1"/>
  <c r="AX445" i="1"/>
  <c r="AU445" i="1"/>
  <c r="AR445" i="1"/>
  <c r="AO445" i="1"/>
  <c r="AL445" i="1"/>
  <c r="AI445" i="1"/>
  <c r="AF445" i="1"/>
  <c r="AC445" i="1"/>
  <c r="Z445" i="1"/>
  <c r="W445" i="1"/>
  <c r="T445" i="1"/>
  <c r="Q445" i="1"/>
  <c r="N445" i="1"/>
  <c r="K445" i="1"/>
  <c r="H445" i="1"/>
  <c r="E445" i="1"/>
  <c r="AX117" i="1"/>
  <c r="AU117" i="1"/>
  <c r="AR117" i="1"/>
  <c r="AO117" i="1"/>
  <c r="AL117" i="1"/>
  <c r="AI117" i="1"/>
  <c r="AF117" i="1"/>
  <c r="AC117" i="1"/>
  <c r="Z117" i="1"/>
  <c r="W117" i="1"/>
  <c r="T117" i="1"/>
  <c r="Q117" i="1"/>
  <c r="N117" i="1"/>
  <c r="K117" i="1"/>
  <c r="H117" i="1"/>
  <c r="E117" i="1"/>
  <c r="AX282" i="1"/>
  <c r="AU282" i="1"/>
  <c r="AR282" i="1"/>
  <c r="AO282" i="1"/>
  <c r="AL282" i="1"/>
  <c r="AI282" i="1"/>
  <c r="AF282" i="1"/>
  <c r="AC282" i="1"/>
  <c r="Z282" i="1"/>
  <c r="W282" i="1"/>
  <c r="T282" i="1"/>
  <c r="Q282" i="1"/>
  <c r="N282" i="1"/>
  <c r="K282" i="1"/>
  <c r="H282" i="1"/>
  <c r="E282" i="1"/>
  <c r="AX344" i="1"/>
  <c r="AU344" i="1"/>
  <c r="AR344" i="1"/>
  <c r="AO344" i="1"/>
  <c r="AL344" i="1"/>
  <c r="AI344" i="1"/>
  <c r="AF344" i="1"/>
  <c r="AC344" i="1"/>
  <c r="Z344" i="1"/>
  <c r="W344" i="1"/>
  <c r="T344" i="1"/>
  <c r="Q344" i="1"/>
  <c r="N344" i="1"/>
  <c r="K344" i="1"/>
  <c r="H344" i="1"/>
  <c r="E344" i="1"/>
  <c r="AX454" i="1"/>
  <c r="AU454" i="1"/>
  <c r="AR454" i="1"/>
  <c r="AO454" i="1"/>
  <c r="AL454" i="1"/>
  <c r="AI454" i="1"/>
  <c r="AF454" i="1"/>
  <c r="AC454" i="1"/>
  <c r="Z454" i="1"/>
  <c r="W454" i="1"/>
  <c r="T454" i="1"/>
  <c r="Q454" i="1"/>
  <c r="N454" i="1"/>
  <c r="K454" i="1"/>
  <c r="H454" i="1"/>
  <c r="E454" i="1"/>
  <c r="AX546" i="1"/>
  <c r="AU546" i="1"/>
  <c r="AR546" i="1"/>
  <c r="AO546" i="1"/>
  <c r="AL546" i="1"/>
  <c r="AI546" i="1"/>
  <c r="AF546" i="1"/>
  <c r="AC546" i="1"/>
  <c r="Z546" i="1"/>
  <c r="W546" i="1"/>
  <c r="T546" i="1"/>
  <c r="Q546" i="1"/>
  <c r="N546" i="1"/>
  <c r="K546" i="1"/>
  <c r="H546" i="1"/>
  <c r="E546" i="1"/>
  <c r="AX474" i="1"/>
  <c r="AU474" i="1"/>
  <c r="AR474" i="1"/>
  <c r="AO474" i="1"/>
  <c r="AL474" i="1"/>
  <c r="AI474" i="1"/>
  <c r="AF474" i="1"/>
  <c r="AC474" i="1"/>
  <c r="Z474" i="1"/>
  <c r="W474" i="1"/>
  <c r="T474" i="1"/>
  <c r="Q474" i="1"/>
  <c r="N474" i="1"/>
  <c r="K474" i="1"/>
  <c r="H474" i="1"/>
  <c r="E474" i="1"/>
  <c r="N467" i="1"/>
  <c r="AX194" i="1"/>
  <c r="AU194" i="1"/>
  <c r="AR194" i="1"/>
  <c r="AO194" i="1"/>
  <c r="AL194" i="1"/>
  <c r="AI194" i="1"/>
  <c r="AF194" i="1"/>
  <c r="AC194" i="1"/>
  <c r="Z194" i="1"/>
  <c r="W194" i="1"/>
  <c r="T194" i="1"/>
  <c r="Q194" i="1"/>
  <c r="N194" i="1"/>
  <c r="K194" i="1"/>
  <c r="H194" i="1"/>
  <c r="E194" i="1"/>
  <c r="AX355" i="1"/>
  <c r="AU355" i="1"/>
  <c r="AR355" i="1"/>
  <c r="AO355" i="1"/>
  <c r="AL355" i="1"/>
  <c r="AI355" i="1"/>
  <c r="AF355" i="1"/>
  <c r="AC355" i="1"/>
  <c r="Z355" i="1"/>
  <c r="W355" i="1"/>
  <c r="T355" i="1"/>
  <c r="Q355" i="1"/>
  <c r="N355" i="1"/>
  <c r="K355" i="1"/>
  <c r="H355" i="1"/>
  <c r="E355" i="1"/>
  <c r="AX414" i="1"/>
  <c r="AU414" i="1"/>
  <c r="AR414" i="1"/>
  <c r="AO414" i="1"/>
  <c r="AL414" i="1"/>
  <c r="AI414" i="1"/>
  <c r="AF414" i="1"/>
  <c r="AC414" i="1"/>
  <c r="Z414" i="1"/>
  <c r="W414" i="1"/>
  <c r="T414" i="1"/>
  <c r="Q414" i="1"/>
  <c r="N414" i="1"/>
  <c r="K414" i="1"/>
  <c r="H414" i="1"/>
  <c r="E414" i="1"/>
  <c r="N306" i="1"/>
  <c r="AX154" i="1"/>
  <c r="AU154" i="1"/>
  <c r="AR154" i="1"/>
  <c r="AO154" i="1"/>
  <c r="AL154" i="1"/>
  <c r="AI154" i="1"/>
  <c r="AF154" i="1"/>
  <c r="AC154" i="1"/>
  <c r="Z154" i="1"/>
  <c r="W154" i="1"/>
  <c r="T154" i="1"/>
  <c r="Q154" i="1"/>
  <c r="N154" i="1"/>
  <c r="K154" i="1"/>
  <c r="H154" i="1"/>
  <c r="E154" i="1"/>
  <c r="AX52" i="1"/>
  <c r="AU52" i="1"/>
  <c r="AR52" i="1"/>
  <c r="AO52" i="1"/>
  <c r="AL52" i="1"/>
  <c r="AI52" i="1"/>
  <c r="AF52" i="1"/>
  <c r="AC52" i="1"/>
  <c r="Z52" i="1"/>
  <c r="W52" i="1"/>
  <c r="T52" i="1"/>
  <c r="Q52" i="1"/>
  <c r="N52" i="1"/>
  <c r="K52" i="1"/>
  <c r="H52" i="1"/>
  <c r="E52" i="1"/>
  <c r="AX266" i="1"/>
  <c r="AU266" i="1"/>
  <c r="AR266" i="1"/>
  <c r="AO266" i="1"/>
  <c r="AL266" i="1"/>
  <c r="AI266" i="1"/>
  <c r="AF266" i="1"/>
  <c r="AC266" i="1"/>
  <c r="Z266" i="1"/>
  <c r="W266" i="1"/>
  <c r="T266" i="1"/>
  <c r="Q266" i="1"/>
  <c r="N266" i="1"/>
  <c r="K266" i="1"/>
  <c r="H266" i="1"/>
  <c r="E266" i="1"/>
  <c r="AX392" i="1"/>
  <c r="AU392" i="1"/>
  <c r="AR392" i="1"/>
  <c r="AO392" i="1"/>
  <c r="AL392" i="1"/>
  <c r="AI392" i="1"/>
  <c r="AF392" i="1"/>
  <c r="AC392" i="1"/>
  <c r="Z392" i="1"/>
  <c r="W392" i="1"/>
  <c r="T392" i="1"/>
  <c r="Q392" i="1"/>
  <c r="N392" i="1"/>
  <c r="K392" i="1"/>
  <c r="H392" i="1"/>
  <c r="E392" i="1"/>
  <c r="AX318" i="1"/>
  <c r="AU318" i="1"/>
  <c r="AR318" i="1"/>
  <c r="AO318" i="1"/>
  <c r="AL318" i="1"/>
  <c r="AI318" i="1"/>
  <c r="AF318" i="1"/>
  <c r="AC318" i="1"/>
  <c r="Z318" i="1"/>
  <c r="W318" i="1"/>
  <c r="T318" i="1"/>
  <c r="Q318" i="1"/>
  <c r="N318" i="1"/>
  <c r="K318" i="1"/>
  <c r="H318" i="1"/>
  <c r="E318" i="1"/>
  <c r="AX460" i="1"/>
  <c r="AU460" i="1"/>
  <c r="AR460" i="1"/>
  <c r="AO460" i="1"/>
  <c r="AL460" i="1"/>
  <c r="AI460" i="1"/>
  <c r="AF460" i="1"/>
  <c r="AC460" i="1"/>
  <c r="Z460" i="1"/>
  <c r="W460" i="1"/>
  <c r="T460" i="1"/>
  <c r="Q460" i="1"/>
  <c r="N460" i="1"/>
  <c r="K460" i="1"/>
  <c r="H460" i="1"/>
  <c r="E460" i="1"/>
  <c r="AX192" i="1"/>
  <c r="AU192" i="1"/>
  <c r="AR192" i="1"/>
  <c r="AO192" i="1"/>
  <c r="AL192" i="1"/>
  <c r="AI192" i="1"/>
  <c r="AF192" i="1"/>
  <c r="AC192" i="1"/>
  <c r="Z192" i="1"/>
  <c r="W192" i="1"/>
  <c r="T192" i="1"/>
  <c r="Q192" i="1"/>
  <c r="N192" i="1"/>
  <c r="K192" i="1"/>
  <c r="H192" i="1"/>
  <c r="E192" i="1"/>
  <c r="AX72" i="1"/>
  <c r="AU72" i="1"/>
  <c r="AR72" i="1"/>
  <c r="AO72" i="1"/>
  <c r="AL72" i="1"/>
  <c r="AI72" i="1"/>
  <c r="AF72" i="1"/>
  <c r="AC72" i="1"/>
  <c r="Z72" i="1"/>
  <c r="W72" i="1"/>
  <c r="T72" i="1"/>
  <c r="Q72" i="1"/>
  <c r="N72" i="1"/>
  <c r="K72" i="1"/>
  <c r="H72" i="1"/>
  <c r="E72" i="1"/>
  <c r="AX481" i="1"/>
  <c r="AU481" i="1"/>
  <c r="AR481" i="1"/>
  <c r="AO481" i="1"/>
  <c r="AL481" i="1"/>
  <c r="AI481" i="1"/>
  <c r="AF481" i="1"/>
  <c r="AC481" i="1"/>
  <c r="Z481" i="1"/>
  <c r="W481" i="1"/>
  <c r="T481" i="1"/>
  <c r="Q481" i="1"/>
  <c r="N481" i="1"/>
  <c r="K481" i="1"/>
  <c r="H481" i="1"/>
  <c r="E481" i="1"/>
  <c r="AX15" i="1"/>
  <c r="AU15" i="1"/>
  <c r="AR15" i="1"/>
  <c r="AO15" i="1"/>
  <c r="AL15" i="1"/>
  <c r="AI15" i="1"/>
  <c r="AF15" i="1"/>
  <c r="AC15" i="1"/>
  <c r="Z15" i="1"/>
  <c r="W15" i="1"/>
  <c r="T15" i="1"/>
  <c r="Q15" i="1"/>
  <c r="N15" i="1"/>
  <c r="K15" i="1"/>
  <c r="H15" i="1"/>
  <c r="E15" i="1"/>
  <c r="AX411" i="1"/>
  <c r="AU411" i="1"/>
  <c r="AR411" i="1"/>
  <c r="AO411" i="1"/>
  <c r="AL411" i="1"/>
  <c r="AI411" i="1"/>
  <c r="AF411" i="1"/>
  <c r="AC411" i="1"/>
  <c r="Z411" i="1"/>
  <c r="W411" i="1"/>
  <c r="T411" i="1"/>
  <c r="Q411" i="1"/>
  <c r="N411" i="1"/>
  <c r="K411" i="1"/>
  <c r="H411" i="1"/>
  <c r="E411" i="1"/>
  <c r="AX502" i="1"/>
  <c r="AU502" i="1"/>
  <c r="AR502" i="1"/>
  <c r="AO502" i="1"/>
  <c r="AL502" i="1"/>
  <c r="AI502" i="1"/>
  <c r="AF502" i="1"/>
  <c r="AC502" i="1"/>
  <c r="Z502" i="1"/>
  <c r="W502" i="1"/>
  <c r="T502" i="1"/>
  <c r="Q502" i="1"/>
  <c r="N502" i="1"/>
  <c r="K502" i="1"/>
  <c r="H502" i="1"/>
  <c r="E502" i="1"/>
  <c r="AX89" i="1"/>
  <c r="AU89" i="1"/>
  <c r="AR89" i="1"/>
  <c r="AO89" i="1"/>
  <c r="AL89" i="1"/>
  <c r="AI89" i="1"/>
  <c r="AF89" i="1"/>
  <c r="AC89" i="1"/>
  <c r="Z89" i="1"/>
  <c r="W89" i="1"/>
  <c r="T89" i="1"/>
  <c r="Q89" i="1"/>
  <c r="N89" i="1"/>
  <c r="K89" i="1"/>
  <c r="H89" i="1"/>
  <c r="E89" i="1"/>
  <c r="AX347" i="1"/>
  <c r="AU347" i="1"/>
  <c r="AR347" i="1"/>
  <c r="AO347" i="1"/>
  <c r="AL347" i="1"/>
  <c r="AI347" i="1"/>
  <c r="AF347" i="1"/>
  <c r="AC347" i="1"/>
  <c r="Z347" i="1"/>
  <c r="W347" i="1"/>
  <c r="T347" i="1"/>
  <c r="Q347" i="1"/>
  <c r="N347" i="1"/>
  <c r="K347" i="1"/>
  <c r="H347" i="1"/>
  <c r="E347" i="1"/>
  <c r="AX336" i="1"/>
  <c r="AU336" i="1"/>
  <c r="AR336" i="1"/>
  <c r="AO336" i="1"/>
  <c r="AL336" i="1"/>
  <c r="AI336" i="1"/>
  <c r="AF336" i="1"/>
  <c r="AC336" i="1"/>
  <c r="Z336" i="1"/>
  <c r="W336" i="1"/>
  <c r="T336" i="1"/>
  <c r="Q336" i="1"/>
  <c r="N336" i="1"/>
  <c r="K336" i="1"/>
  <c r="H336" i="1"/>
  <c r="E336" i="1"/>
  <c r="AX348" i="1"/>
  <c r="AU348" i="1"/>
  <c r="AR348" i="1"/>
  <c r="AO348" i="1"/>
  <c r="AL348" i="1"/>
  <c r="AI348" i="1"/>
  <c r="AF348" i="1"/>
  <c r="AC348" i="1"/>
  <c r="Z348" i="1"/>
  <c r="W348" i="1"/>
  <c r="T348" i="1"/>
  <c r="Q348" i="1"/>
  <c r="N348" i="1"/>
  <c r="K348" i="1"/>
  <c r="H348" i="1"/>
  <c r="E348" i="1"/>
  <c r="AX247" i="1"/>
  <c r="AU247" i="1"/>
  <c r="AR247" i="1"/>
  <c r="AO247" i="1"/>
  <c r="AL247" i="1"/>
  <c r="AI247" i="1"/>
  <c r="AF247" i="1"/>
  <c r="AC247" i="1"/>
  <c r="Z247" i="1"/>
  <c r="W247" i="1"/>
  <c r="T247" i="1"/>
  <c r="Q247" i="1"/>
  <c r="N247" i="1"/>
  <c r="K247" i="1"/>
  <c r="H247" i="1"/>
  <c r="E247" i="1"/>
  <c r="AX402" i="1"/>
  <c r="AU402" i="1"/>
  <c r="AR402" i="1"/>
  <c r="AO402" i="1"/>
  <c r="AL402" i="1"/>
  <c r="AI402" i="1"/>
  <c r="AF402" i="1"/>
  <c r="AC402" i="1"/>
  <c r="Z402" i="1"/>
  <c r="W402" i="1"/>
  <c r="T402" i="1"/>
  <c r="Q402" i="1"/>
  <c r="N402" i="1"/>
  <c r="K402" i="1"/>
  <c r="H402" i="1"/>
  <c r="E402" i="1"/>
  <c r="AX341" i="1"/>
  <c r="AU341" i="1"/>
  <c r="AR341" i="1"/>
  <c r="AO341" i="1"/>
  <c r="AL341" i="1"/>
  <c r="AI341" i="1"/>
  <c r="AF341" i="1"/>
  <c r="AC341" i="1"/>
  <c r="Z341" i="1"/>
  <c r="W341" i="1"/>
  <c r="T341" i="1"/>
  <c r="Q341" i="1"/>
  <c r="N341" i="1"/>
  <c r="K341" i="1"/>
  <c r="H341" i="1"/>
  <c r="E341" i="1"/>
  <c r="AX268" i="1"/>
  <c r="AU268" i="1"/>
  <c r="AR268" i="1"/>
  <c r="AO268" i="1"/>
  <c r="AL268" i="1"/>
  <c r="AI268" i="1"/>
  <c r="AF268" i="1"/>
  <c r="AC268" i="1"/>
  <c r="Z268" i="1"/>
  <c r="W268" i="1"/>
  <c r="T268" i="1"/>
  <c r="Q268" i="1"/>
  <c r="N268" i="1"/>
  <c r="K268" i="1"/>
  <c r="H268" i="1"/>
  <c r="E268" i="1"/>
  <c r="AX360" i="1"/>
  <c r="AU360" i="1"/>
  <c r="AR360" i="1"/>
  <c r="AO360" i="1"/>
  <c r="AL360" i="1"/>
  <c r="AI360" i="1"/>
  <c r="AF360" i="1"/>
  <c r="AC360" i="1"/>
  <c r="Z360" i="1"/>
  <c r="W360" i="1"/>
  <c r="T360" i="1"/>
  <c r="Q360" i="1"/>
  <c r="N360" i="1"/>
  <c r="K360" i="1"/>
  <c r="H360" i="1"/>
  <c r="E360" i="1"/>
  <c r="AX515" i="1"/>
  <c r="AU515" i="1"/>
  <c r="AR515" i="1"/>
  <c r="AO515" i="1"/>
  <c r="AL515" i="1"/>
  <c r="AI515" i="1"/>
  <c r="AF515" i="1"/>
  <c r="AC515" i="1"/>
  <c r="Z515" i="1"/>
  <c r="W515" i="1"/>
  <c r="T515" i="1"/>
  <c r="Q515" i="1"/>
  <c r="N515" i="1"/>
  <c r="K515" i="1"/>
  <c r="H515" i="1"/>
  <c r="E515" i="1"/>
  <c r="AX358" i="1"/>
  <c r="AU358" i="1"/>
  <c r="AR358" i="1"/>
  <c r="AO358" i="1"/>
  <c r="AL358" i="1"/>
  <c r="AI358" i="1"/>
  <c r="AF358" i="1"/>
  <c r="AC358" i="1"/>
  <c r="Z358" i="1"/>
  <c r="W358" i="1"/>
  <c r="T358" i="1"/>
  <c r="Q358" i="1"/>
  <c r="N358" i="1"/>
  <c r="K358" i="1"/>
  <c r="H358" i="1"/>
  <c r="E358" i="1"/>
  <c r="AX310" i="1"/>
  <c r="AU310" i="1"/>
  <c r="AR310" i="1"/>
  <c r="AO310" i="1"/>
  <c r="AL310" i="1"/>
  <c r="AI310" i="1"/>
  <c r="AF310" i="1"/>
  <c r="AC310" i="1"/>
  <c r="Z310" i="1"/>
  <c r="W310" i="1"/>
  <c r="T310" i="1"/>
  <c r="Q310" i="1"/>
  <c r="N310" i="1"/>
  <c r="K310" i="1"/>
  <c r="H310" i="1"/>
  <c r="E310" i="1"/>
  <c r="AX73" i="1"/>
  <c r="AU73" i="1"/>
  <c r="AR73" i="1"/>
  <c r="AO73" i="1"/>
  <c r="AL73" i="1"/>
  <c r="AI73" i="1"/>
  <c r="AF73" i="1"/>
  <c r="AC73" i="1"/>
  <c r="Z73" i="1"/>
  <c r="W73" i="1"/>
  <c r="T73" i="1"/>
  <c r="Q73" i="1"/>
  <c r="N73" i="1"/>
  <c r="K73" i="1"/>
  <c r="H73" i="1"/>
  <c r="E73" i="1"/>
  <c r="AX309" i="1"/>
  <c r="AU309" i="1"/>
  <c r="AR309" i="1"/>
  <c r="AO309" i="1"/>
  <c r="AL309" i="1"/>
  <c r="AI309" i="1"/>
  <c r="AF309" i="1"/>
  <c r="AC309" i="1"/>
  <c r="Z309" i="1"/>
  <c r="W309" i="1"/>
  <c r="T309" i="1"/>
  <c r="Q309" i="1"/>
  <c r="N309" i="1"/>
  <c r="K309" i="1"/>
  <c r="H309" i="1"/>
  <c r="E309" i="1"/>
  <c r="AX464" i="1"/>
  <c r="AU464" i="1"/>
  <c r="AR464" i="1"/>
  <c r="AO464" i="1"/>
  <c r="AL464" i="1"/>
  <c r="AI464" i="1"/>
  <c r="AF464" i="1"/>
  <c r="AC464" i="1"/>
  <c r="Z464" i="1"/>
  <c r="W464" i="1"/>
  <c r="T464" i="1"/>
  <c r="Q464" i="1"/>
  <c r="N464" i="1"/>
  <c r="K464" i="1"/>
  <c r="H464" i="1"/>
  <c r="E464" i="1"/>
  <c r="AX157" i="1"/>
  <c r="AU157" i="1"/>
  <c r="AR157" i="1"/>
  <c r="AO157" i="1"/>
  <c r="AL157" i="1"/>
  <c r="AI157" i="1"/>
  <c r="AF157" i="1"/>
  <c r="AC157" i="1"/>
  <c r="Z157" i="1"/>
  <c r="W157" i="1"/>
  <c r="T157" i="1"/>
  <c r="Q157" i="1"/>
  <c r="N157" i="1"/>
  <c r="K157" i="1"/>
  <c r="H157" i="1"/>
  <c r="E157" i="1"/>
  <c r="AX190" i="1"/>
  <c r="AU190" i="1"/>
  <c r="AR190" i="1"/>
  <c r="AO190" i="1"/>
  <c r="AL190" i="1"/>
  <c r="AI190" i="1"/>
  <c r="AF190" i="1"/>
  <c r="AC190" i="1"/>
  <c r="Z190" i="1"/>
  <c r="W190" i="1"/>
  <c r="T190" i="1"/>
  <c r="Q190" i="1"/>
  <c r="N190" i="1"/>
  <c r="K190" i="1"/>
  <c r="H190" i="1"/>
  <c r="E190" i="1"/>
  <c r="AX250" i="1"/>
  <c r="AU250" i="1"/>
  <c r="AR250" i="1"/>
  <c r="AO250" i="1"/>
  <c r="AL250" i="1"/>
  <c r="AI250" i="1"/>
  <c r="AF250" i="1"/>
  <c r="AC250" i="1"/>
  <c r="Z250" i="1"/>
  <c r="W250" i="1"/>
  <c r="T250" i="1"/>
  <c r="Q250" i="1"/>
  <c r="N250" i="1"/>
  <c r="K250" i="1"/>
  <c r="H250" i="1"/>
  <c r="E250" i="1"/>
  <c r="AX228" i="1"/>
  <c r="AU228" i="1"/>
  <c r="AR228" i="1"/>
  <c r="AO228" i="1"/>
  <c r="AL228" i="1"/>
  <c r="AI228" i="1"/>
  <c r="AF228" i="1"/>
  <c r="AC228" i="1"/>
  <c r="Z228" i="1"/>
  <c r="W228" i="1"/>
  <c r="T228" i="1"/>
  <c r="Q228" i="1"/>
  <c r="N228" i="1"/>
  <c r="K228" i="1"/>
  <c r="H228" i="1"/>
  <c r="E228" i="1"/>
  <c r="AX130" i="1"/>
  <c r="AU130" i="1"/>
  <c r="AR130" i="1"/>
  <c r="AO130" i="1"/>
  <c r="AL130" i="1"/>
  <c r="AI130" i="1"/>
  <c r="AF130" i="1"/>
  <c r="AC130" i="1"/>
  <c r="Z130" i="1"/>
  <c r="W130" i="1"/>
  <c r="T130" i="1"/>
  <c r="Q130" i="1"/>
  <c r="N130" i="1"/>
  <c r="K130" i="1"/>
  <c r="H130" i="1"/>
  <c r="E130" i="1"/>
  <c r="AX41" i="1"/>
  <c r="AU41" i="1"/>
  <c r="AR41" i="1"/>
  <c r="AO41" i="1"/>
  <c r="AL41" i="1"/>
  <c r="AI41" i="1"/>
  <c r="AF41" i="1"/>
  <c r="AC41" i="1"/>
  <c r="Z41" i="1"/>
  <c r="W41" i="1"/>
  <c r="T41" i="1"/>
  <c r="Q41" i="1"/>
  <c r="N41" i="1"/>
  <c r="K41" i="1"/>
  <c r="H41" i="1"/>
  <c r="E41" i="1"/>
  <c r="AX51" i="1"/>
  <c r="AU51" i="1"/>
  <c r="AR51" i="1"/>
  <c r="AO51" i="1"/>
  <c r="AL51" i="1"/>
  <c r="AI51" i="1"/>
  <c r="AF51" i="1"/>
  <c r="AC51" i="1"/>
  <c r="Z51" i="1"/>
  <c r="W51" i="1"/>
  <c r="T51" i="1"/>
  <c r="Q51" i="1"/>
  <c r="N51" i="1"/>
  <c r="K51" i="1"/>
  <c r="H51" i="1"/>
  <c r="E51" i="1"/>
  <c r="AX547" i="1"/>
  <c r="AU547" i="1"/>
  <c r="AR547" i="1"/>
  <c r="AO547" i="1"/>
  <c r="AL547" i="1"/>
  <c r="AI547" i="1"/>
  <c r="AF547" i="1"/>
  <c r="AC547" i="1"/>
  <c r="Z547" i="1"/>
  <c r="W547" i="1"/>
  <c r="T547" i="1"/>
  <c r="Q547" i="1"/>
  <c r="N547" i="1"/>
  <c r="K547" i="1"/>
  <c r="H547" i="1"/>
  <c r="E547" i="1"/>
  <c r="AX159" i="1"/>
  <c r="AU159" i="1"/>
  <c r="AR159" i="1"/>
  <c r="AO159" i="1"/>
  <c r="AL159" i="1"/>
  <c r="AI159" i="1"/>
  <c r="AF159" i="1"/>
  <c r="AC159" i="1"/>
  <c r="Z159" i="1"/>
  <c r="W159" i="1"/>
  <c r="T159" i="1"/>
  <c r="Q159" i="1"/>
  <c r="N159" i="1"/>
  <c r="K159" i="1"/>
  <c r="H159" i="1"/>
  <c r="E159" i="1"/>
  <c r="AX48" i="1"/>
  <c r="AU48" i="1"/>
  <c r="AR48" i="1"/>
  <c r="AO48" i="1"/>
  <c r="AL48" i="1"/>
  <c r="AI48" i="1"/>
  <c r="AF48" i="1"/>
  <c r="AC48" i="1"/>
  <c r="Z48" i="1"/>
  <c r="W48" i="1"/>
  <c r="T48" i="1"/>
  <c r="Q48" i="1"/>
  <c r="N48" i="1"/>
  <c r="K48" i="1"/>
  <c r="H48" i="1"/>
  <c r="E48" i="1"/>
  <c r="AX442" i="1"/>
  <c r="AU442" i="1"/>
  <c r="AR442" i="1"/>
  <c r="AO442" i="1"/>
  <c r="AL442" i="1"/>
  <c r="AI442" i="1"/>
  <c r="AF442" i="1"/>
  <c r="AC442" i="1"/>
  <c r="Z442" i="1"/>
  <c r="W442" i="1"/>
  <c r="T442" i="1"/>
  <c r="Q442" i="1"/>
  <c r="N442" i="1"/>
  <c r="K442" i="1"/>
  <c r="H442" i="1"/>
  <c r="E442" i="1"/>
  <c r="AX242" i="1"/>
  <c r="AU242" i="1"/>
  <c r="AR242" i="1"/>
  <c r="AO242" i="1"/>
  <c r="AL242" i="1"/>
  <c r="AI242" i="1"/>
  <c r="AF242" i="1"/>
  <c r="AC242" i="1"/>
  <c r="Z242" i="1"/>
  <c r="W242" i="1"/>
  <c r="T242" i="1"/>
  <c r="Q242" i="1"/>
  <c r="N242" i="1"/>
  <c r="K242" i="1"/>
  <c r="H242" i="1"/>
  <c r="E242" i="1"/>
  <c r="AX489" i="1"/>
  <c r="AU489" i="1"/>
  <c r="AR489" i="1"/>
  <c r="AO489" i="1"/>
  <c r="AL489" i="1"/>
  <c r="AI489" i="1"/>
  <c r="AF489" i="1"/>
  <c r="AC489" i="1"/>
  <c r="Z489" i="1"/>
  <c r="W489" i="1"/>
  <c r="T489" i="1"/>
  <c r="Q489" i="1"/>
  <c r="N489" i="1"/>
  <c r="K489" i="1"/>
  <c r="H489" i="1"/>
  <c r="E489" i="1"/>
  <c r="AX14" i="1"/>
  <c r="AU14" i="1"/>
  <c r="AR14" i="1"/>
  <c r="AO14" i="1"/>
  <c r="AL14" i="1"/>
  <c r="AI14" i="1"/>
  <c r="AF14" i="1"/>
  <c r="AC14" i="1"/>
  <c r="Z14" i="1"/>
  <c r="W14" i="1"/>
  <c r="T14" i="1"/>
  <c r="Q14" i="1"/>
  <c r="N14" i="1"/>
  <c r="K14" i="1"/>
  <c r="H14" i="1"/>
  <c r="E14" i="1"/>
  <c r="AX339" i="1"/>
  <c r="AU339" i="1"/>
  <c r="AR339" i="1"/>
  <c r="AO339" i="1"/>
  <c r="AL339" i="1"/>
  <c r="AI339" i="1"/>
  <c r="AF339" i="1"/>
  <c r="AC339" i="1"/>
  <c r="Z339" i="1"/>
  <c r="W339" i="1"/>
  <c r="T339" i="1"/>
  <c r="Q339" i="1"/>
  <c r="N339" i="1"/>
  <c r="K339" i="1"/>
  <c r="H339" i="1"/>
  <c r="E339" i="1"/>
  <c r="AX238" i="1"/>
  <c r="AU238" i="1"/>
  <c r="AR238" i="1"/>
  <c r="AO238" i="1"/>
  <c r="AL238" i="1"/>
  <c r="AI238" i="1"/>
  <c r="AF238" i="1"/>
  <c r="AC238" i="1"/>
  <c r="Z238" i="1"/>
  <c r="W238" i="1"/>
  <c r="T238" i="1"/>
  <c r="Q238" i="1"/>
  <c r="N238" i="1"/>
  <c r="K238" i="1"/>
  <c r="H238" i="1"/>
  <c r="E238" i="1"/>
  <c r="AX74" i="1"/>
  <c r="AU74" i="1"/>
  <c r="AR74" i="1"/>
  <c r="AO74" i="1"/>
  <c r="AL74" i="1"/>
  <c r="AI74" i="1"/>
  <c r="AF74" i="1"/>
  <c r="AC74" i="1"/>
  <c r="Z74" i="1"/>
  <c r="W74" i="1"/>
  <c r="T74" i="1"/>
  <c r="Q74" i="1"/>
  <c r="N74" i="1"/>
  <c r="K74" i="1"/>
  <c r="H74" i="1"/>
  <c r="E74" i="1"/>
  <c r="AX80" i="1"/>
  <c r="AU80" i="1"/>
  <c r="AR80" i="1"/>
  <c r="AO80" i="1"/>
  <c r="AL80" i="1"/>
  <c r="AI80" i="1"/>
  <c r="AF80" i="1"/>
  <c r="AC80" i="1"/>
  <c r="Z80" i="1"/>
  <c r="W80" i="1"/>
  <c r="T80" i="1"/>
  <c r="Q80" i="1"/>
  <c r="N80" i="1"/>
  <c r="K80" i="1"/>
  <c r="H80" i="1"/>
  <c r="E80" i="1"/>
  <c r="AX252" i="1"/>
  <c r="AU252" i="1"/>
  <c r="AR252" i="1"/>
  <c r="AO252" i="1"/>
  <c r="AL252" i="1"/>
  <c r="AI252" i="1"/>
  <c r="AF252" i="1"/>
  <c r="AC252" i="1"/>
  <c r="Z252" i="1"/>
  <c r="W252" i="1"/>
  <c r="T252" i="1"/>
  <c r="Q252" i="1"/>
  <c r="N252" i="1"/>
  <c r="K252" i="1"/>
  <c r="H252" i="1"/>
  <c r="E252" i="1"/>
  <c r="AX22" i="1"/>
  <c r="AU22" i="1"/>
  <c r="AR22" i="1"/>
  <c r="AO22" i="1"/>
  <c r="AL22" i="1"/>
  <c r="AI22" i="1"/>
  <c r="AF22" i="1"/>
  <c r="AC22" i="1"/>
  <c r="Z22" i="1"/>
  <c r="W22" i="1"/>
  <c r="T22" i="1"/>
  <c r="Q22" i="1"/>
  <c r="N22" i="1"/>
  <c r="K22" i="1"/>
  <c r="H22" i="1"/>
  <c r="E22" i="1"/>
  <c r="AX205" i="1"/>
  <c r="AU205" i="1"/>
  <c r="AR205" i="1"/>
  <c r="AO205" i="1"/>
  <c r="AL205" i="1"/>
  <c r="AI205" i="1"/>
  <c r="AF205" i="1"/>
  <c r="AC205" i="1"/>
  <c r="Z205" i="1"/>
  <c r="W205" i="1"/>
  <c r="T205" i="1"/>
  <c r="Q205" i="1"/>
  <c r="N205" i="1"/>
  <c r="K205" i="1"/>
  <c r="H205" i="1"/>
  <c r="E205" i="1"/>
  <c r="AX12" i="1"/>
  <c r="AU12" i="1"/>
  <c r="AR12" i="1"/>
  <c r="AO12" i="1"/>
  <c r="AL12" i="1"/>
  <c r="AI12" i="1"/>
  <c r="AF12" i="1"/>
  <c r="AC12" i="1"/>
  <c r="Z12" i="1"/>
  <c r="W12" i="1"/>
  <c r="T12" i="1"/>
  <c r="Q12" i="1"/>
  <c r="N12" i="1"/>
  <c r="K12" i="1"/>
  <c r="H12" i="1"/>
  <c r="E12" i="1"/>
  <c r="AX158" i="1"/>
  <c r="AU158" i="1"/>
  <c r="AR158" i="1"/>
  <c r="AO158" i="1"/>
  <c r="AL158" i="1"/>
  <c r="AI158" i="1"/>
  <c r="AF158" i="1"/>
  <c r="AC158" i="1"/>
  <c r="Z158" i="1"/>
  <c r="W158" i="1"/>
  <c r="T158" i="1"/>
  <c r="Q158" i="1"/>
  <c r="N158" i="1"/>
  <c r="K158" i="1"/>
  <c r="H158" i="1"/>
  <c r="E158" i="1"/>
  <c r="AX256" i="1"/>
  <c r="AU256" i="1"/>
  <c r="AR256" i="1"/>
  <c r="AO256" i="1"/>
  <c r="AL256" i="1"/>
  <c r="AI256" i="1"/>
  <c r="AF256" i="1"/>
  <c r="AC256" i="1"/>
  <c r="Z256" i="1"/>
  <c r="W256" i="1"/>
  <c r="T256" i="1"/>
  <c r="Q256" i="1"/>
  <c r="N256" i="1"/>
  <c r="K256" i="1"/>
  <c r="H256" i="1"/>
  <c r="E256" i="1"/>
  <c r="AX542" i="1"/>
  <c r="AU542" i="1"/>
  <c r="AR542" i="1"/>
  <c r="AO542" i="1"/>
  <c r="AL542" i="1"/>
  <c r="AI542" i="1"/>
  <c r="AF542" i="1"/>
  <c r="AC542" i="1"/>
  <c r="Z542" i="1"/>
  <c r="W542" i="1"/>
  <c r="T542" i="1"/>
  <c r="Q542" i="1"/>
  <c r="N542" i="1"/>
  <c r="K542" i="1"/>
  <c r="H542" i="1"/>
  <c r="E542" i="1"/>
  <c r="AX343" i="1"/>
  <c r="AU343" i="1"/>
  <c r="AR343" i="1"/>
  <c r="AO343" i="1"/>
  <c r="AL343" i="1"/>
  <c r="AI343" i="1"/>
  <c r="AF343" i="1"/>
  <c r="AC343" i="1"/>
  <c r="Z343" i="1"/>
  <c r="W343" i="1"/>
  <c r="T343" i="1"/>
  <c r="Q343" i="1"/>
  <c r="N343" i="1"/>
  <c r="K343" i="1"/>
  <c r="H343" i="1"/>
  <c r="E343" i="1"/>
  <c r="AX133" i="1"/>
  <c r="AU133" i="1"/>
  <c r="AR133" i="1"/>
  <c r="AO133" i="1"/>
  <c r="AL133" i="1"/>
  <c r="AI133" i="1"/>
  <c r="AF133" i="1"/>
  <c r="AC133" i="1"/>
  <c r="Z133" i="1"/>
  <c r="W133" i="1"/>
  <c r="T133" i="1"/>
  <c r="Q133" i="1"/>
  <c r="N133" i="1"/>
  <c r="K133" i="1"/>
  <c r="H133" i="1"/>
  <c r="E133" i="1"/>
  <c r="AX501" i="1"/>
  <c r="AU501" i="1"/>
  <c r="AR501" i="1"/>
  <c r="AO501" i="1"/>
  <c r="AL501" i="1"/>
  <c r="AI501" i="1"/>
  <c r="AF501" i="1"/>
  <c r="AC501" i="1"/>
  <c r="Z501" i="1"/>
  <c r="W501" i="1"/>
  <c r="T501" i="1"/>
  <c r="Q501" i="1"/>
  <c r="N501" i="1"/>
  <c r="K501" i="1"/>
  <c r="H501" i="1"/>
  <c r="E501" i="1"/>
  <c r="AX499" i="1"/>
  <c r="AU499" i="1"/>
  <c r="AR499" i="1"/>
  <c r="AO499" i="1"/>
  <c r="AL499" i="1"/>
  <c r="AI499" i="1"/>
  <c r="AF499" i="1"/>
  <c r="AC499" i="1"/>
  <c r="Z499" i="1"/>
  <c r="W499" i="1"/>
  <c r="T499" i="1"/>
  <c r="Q499" i="1"/>
  <c r="N499" i="1"/>
  <c r="K499" i="1"/>
  <c r="H499" i="1"/>
  <c r="E499" i="1"/>
  <c r="AX182" i="1"/>
  <c r="AU182" i="1"/>
  <c r="AR182" i="1"/>
  <c r="AO182" i="1"/>
  <c r="AL182" i="1"/>
  <c r="AI182" i="1"/>
  <c r="AF182" i="1"/>
  <c r="AC182" i="1"/>
  <c r="Z182" i="1"/>
  <c r="W182" i="1"/>
  <c r="T182" i="1"/>
  <c r="Q182" i="1"/>
  <c r="N182" i="1"/>
  <c r="K182" i="1"/>
  <c r="H182" i="1"/>
  <c r="E182" i="1"/>
  <c r="AX313" i="1"/>
  <c r="AU313" i="1"/>
  <c r="AR313" i="1"/>
  <c r="AO313" i="1"/>
  <c r="AL313" i="1"/>
  <c r="AI313" i="1"/>
  <c r="AF313" i="1"/>
  <c r="AC313" i="1"/>
  <c r="Z313" i="1"/>
  <c r="W313" i="1"/>
  <c r="T313" i="1"/>
  <c r="Q313" i="1"/>
  <c r="N313" i="1"/>
  <c r="K313" i="1"/>
  <c r="H313" i="1"/>
  <c r="E313" i="1"/>
  <c r="AX302" i="1"/>
  <c r="AU302" i="1"/>
  <c r="AR302" i="1"/>
  <c r="AO302" i="1"/>
  <c r="AL302" i="1"/>
  <c r="AI302" i="1"/>
  <c r="AF302" i="1"/>
  <c r="AC302" i="1"/>
  <c r="Z302" i="1"/>
  <c r="W302" i="1"/>
  <c r="T302" i="1"/>
  <c r="Q302" i="1"/>
  <c r="N302" i="1"/>
  <c r="K302" i="1"/>
  <c r="H302" i="1"/>
  <c r="E302" i="1"/>
  <c r="AX17" i="1"/>
  <c r="AU17" i="1"/>
  <c r="AR17" i="1"/>
  <c r="AO17" i="1"/>
  <c r="AL17" i="1"/>
  <c r="AI17" i="1"/>
  <c r="AF17" i="1"/>
  <c r="AC17" i="1"/>
  <c r="Z17" i="1"/>
  <c r="W17" i="1"/>
  <c r="T17" i="1"/>
  <c r="Q17" i="1"/>
  <c r="N17" i="1"/>
  <c r="K17" i="1"/>
  <c r="H17" i="1"/>
  <c r="E17" i="1"/>
  <c r="AW6" i="1"/>
  <c r="AV6" i="1"/>
  <c r="AT6" i="1"/>
  <c r="AS6" i="1"/>
  <c r="AQ6" i="1"/>
  <c r="AP6" i="1"/>
  <c r="AN6" i="1"/>
  <c r="AM6" i="1"/>
  <c r="AK6" i="1"/>
  <c r="AJ6" i="1"/>
  <c r="AH6" i="1"/>
  <c r="AG6" i="1"/>
  <c r="AE6" i="1"/>
  <c r="AD6" i="1"/>
  <c r="AB6" i="1"/>
  <c r="AA6" i="1"/>
  <c r="Y6" i="1"/>
  <c r="X6" i="1"/>
  <c r="V6" i="1"/>
  <c r="U6" i="1"/>
  <c r="S6" i="1"/>
  <c r="R6" i="1"/>
  <c r="P6" i="1"/>
  <c r="O6" i="1"/>
  <c r="M6" i="1"/>
  <c r="L6" i="1"/>
  <c r="J6" i="1"/>
  <c r="I6" i="1"/>
  <c r="G6" i="1"/>
  <c r="F6" i="1"/>
  <c r="D6" i="1"/>
  <c r="C6" i="1"/>
  <c r="AX6" i="1" l="1"/>
  <c r="Q6" i="1"/>
  <c r="W6" i="1"/>
  <c r="AC6" i="1"/>
  <c r="AI6" i="1"/>
  <c r="AO6" i="1"/>
  <c r="AU6" i="1"/>
  <c r="E6" i="1"/>
  <c r="K6" i="1"/>
  <c r="H6" i="1"/>
  <c r="N6" i="1"/>
  <c r="T6" i="1"/>
  <c r="Z6" i="1"/>
  <c r="AF6" i="1"/>
  <c r="AL6" i="1"/>
  <c r="AR6" i="1"/>
</calcChain>
</file>

<file path=xl/sharedStrings.xml><?xml version="1.0" encoding="utf-8"?>
<sst xmlns="http://schemas.openxmlformats.org/spreadsheetml/2006/main" count="655" uniqueCount="635">
  <si>
    <t>Сведения об образовании, использовании, обезвреживании, транспортировании и размещении отходов производства и потребления по форме 2-ТП (отходы), систематизированные по городам</t>
  </si>
  <si>
    <t>Город</t>
  </si>
  <si>
    <t>Всего</t>
  </si>
  <si>
    <t>В т.ч. по импорту</t>
  </si>
  <si>
    <t>Для повторного применения (рециклинг)</t>
  </si>
  <si>
    <t>Для обработки</t>
  </si>
  <si>
    <t>Для утилизации</t>
  </si>
  <si>
    <t>Для обезвреживания</t>
  </si>
  <si>
    <t>Для хранения</t>
  </si>
  <si>
    <t>Для захоронения</t>
  </si>
  <si>
    <t>Хранение</t>
  </si>
  <si>
    <t>Захоронение</t>
  </si>
  <si>
    <t>Изм.</t>
  </si>
  <si>
    <t>ВСЕГО</t>
  </si>
  <si>
    <t>1</t>
  </si>
  <si>
    <t xml:space="preserve">2 </t>
  </si>
  <si>
    <t xml:space="preserve">3 </t>
  </si>
  <si>
    <t xml:space="preserve">4 </t>
  </si>
  <si>
    <t xml:space="preserve">5 </t>
  </si>
  <si>
    <t xml:space="preserve">6 </t>
  </si>
  <si>
    <t xml:space="preserve">7 </t>
  </si>
  <si>
    <t xml:space="preserve">8 </t>
  </si>
  <si>
    <t xml:space="preserve">9 </t>
  </si>
  <si>
    <t xml:space="preserve">10 </t>
  </si>
  <si>
    <t xml:space="preserve">11 </t>
  </si>
  <si>
    <t xml:space="preserve">12 </t>
  </si>
  <si>
    <t xml:space="preserve">13 </t>
  </si>
  <si>
    <t xml:space="preserve">14 </t>
  </si>
  <si>
    <t xml:space="preserve">15 </t>
  </si>
  <si>
    <t xml:space="preserve">16 </t>
  </si>
  <si>
    <t xml:space="preserve">17 </t>
  </si>
  <si>
    <t xml:space="preserve">18 </t>
  </si>
  <si>
    <t xml:space="preserve">19 </t>
  </si>
  <si>
    <t xml:space="preserve">20 </t>
  </si>
  <si>
    <t xml:space="preserve">21 </t>
  </si>
  <si>
    <t xml:space="preserve">22 </t>
  </si>
  <si>
    <t xml:space="preserve">23 </t>
  </si>
  <si>
    <t xml:space="preserve">24 </t>
  </si>
  <si>
    <t xml:space="preserve">25 </t>
  </si>
  <si>
    <t xml:space="preserve">26 </t>
  </si>
  <si>
    <t xml:space="preserve">27 </t>
  </si>
  <si>
    <t xml:space="preserve">28 </t>
  </si>
  <si>
    <t xml:space="preserve">29 </t>
  </si>
  <si>
    <t xml:space="preserve">30 </t>
  </si>
  <si>
    <t xml:space="preserve">31 </t>
  </si>
  <si>
    <t xml:space="preserve">32 </t>
  </si>
  <si>
    <t xml:space="preserve">33 </t>
  </si>
  <si>
    <t xml:space="preserve">34 </t>
  </si>
  <si>
    <t xml:space="preserve">35 </t>
  </si>
  <si>
    <t xml:space="preserve">36 </t>
  </si>
  <si>
    <t xml:space="preserve">37 </t>
  </si>
  <si>
    <t xml:space="preserve">38 </t>
  </si>
  <si>
    <t xml:space="preserve">39 </t>
  </si>
  <si>
    <t xml:space="preserve">40 </t>
  </si>
  <si>
    <t xml:space="preserve">41 </t>
  </si>
  <si>
    <t xml:space="preserve">42 </t>
  </si>
  <si>
    <t xml:space="preserve">43 </t>
  </si>
  <si>
    <t xml:space="preserve">44 </t>
  </si>
  <si>
    <t xml:space="preserve">45 </t>
  </si>
  <si>
    <t xml:space="preserve">46 </t>
  </si>
  <si>
    <t xml:space="preserve">47 </t>
  </si>
  <si>
    <t xml:space="preserve">48 </t>
  </si>
  <si>
    <t xml:space="preserve">49 </t>
  </si>
  <si>
    <t>Абаза</t>
  </si>
  <si>
    <t>Абакан</t>
  </si>
  <si>
    <t>Абдулино</t>
  </si>
  <si>
    <t>Агидель</t>
  </si>
  <si>
    <t>Агрыз</t>
  </si>
  <si>
    <t>Адыгейск</t>
  </si>
  <si>
    <t>Азнакаево</t>
  </si>
  <si>
    <t>Азов</t>
  </si>
  <si>
    <t>Ак-Довурак</t>
  </si>
  <si>
    <t>Алапаевск</t>
  </si>
  <si>
    <t>Алатырь</t>
  </si>
  <si>
    <t>Алдан</t>
  </si>
  <si>
    <t>Алейск</t>
  </si>
  <si>
    <t>Александров</t>
  </si>
  <si>
    <t>Алексеевка</t>
  </si>
  <si>
    <t>Алексин</t>
  </si>
  <si>
    <t>Алушта</t>
  </si>
  <si>
    <t>Альметьевск</t>
  </si>
  <si>
    <t>Амурск</t>
  </si>
  <si>
    <t>Анапа</t>
  </si>
  <si>
    <t>Андреаполь</t>
  </si>
  <si>
    <t>Апатиты</t>
  </si>
  <si>
    <t>Аргун</t>
  </si>
  <si>
    <t>Арзамас</t>
  </si>
  <si>
    <t>Аркадак</t>
  </si>
  <si>
    <t>Армавир</t>
  </si>
  <si>
    <t>Армянск</t>
  </si>
  <si>
    <t>Арск</t>
  </si>
  <si>
    <t>Артемовск</t>
  </si>
  <si>
    <t>Архангельск</t>
  </si>
  <si>
    <t>Астрахань</t>
  </si>
  <si>
    <t>Аткарск</t>
  </si>
  <si>
    <t>Ахтубинск</t>
  </si>
  <si>
    <t>Ачинск</t>
  </si>
  <si>
    <t>Бабаево</t>
  </si>
  <si>
    <t>Бавлы</t>
  </si>
  <si>
    <t>Баймак</t>
  </si>
  <si>
    <t>Балабаново</t>
  </si>
  <si>
    <t>Балаково</t>
  </si>
  <si>
    <t>Балахна</t>
  </si>
  <si>
    <t>Балашов</t>
  </si>
  <si>
    <t>Балей</t>
  </si>
  <si>
    <t>Барабинск</t>
  </si>
  <si>
    <t>Барнаул</t>
  </si>
  <si>
    <t>Батайск</t>
  </si>
  <si>
    <t>Бежецк</t>
  </si>
  <si>
    <t>Белгород</t>
  </si>
  <si>
    <t>Белебей</t>
  </si>
  <si>
    <t>Белев</t>
  </si>
  <si>
    <t>Белинский</t>
  </si>
  <si>
    <t>Белогорск</t>
  </si>
  <si>
    <t>Белозерск</t>
  </si>
  <si>
    <t>Белокуриха</t>
  </si>
  <si>
    <t>Белорецк</t>
  </si>
  <si>
    <t>Белоусово</t>
  </si>
  <si>
    <t>Белый</t>
  </si>
  <si>
    <t>Бердск</t>
  </si>
  <si>
    <t>Бийск</t>
  </si>
  <si>
    <t>Бикин</t>
  </si>
  <si>
    <t>Биробиджан</t>
  </si>
  <si>
    <t>Бирск</t>
  </si>
  <si>
    <t>Бирюч</t>
  </si>
  <si>
    <t>Благовещенск</t>
  </si>
  <si>
    <t>Благодарный</t>
  </si>
  <si>
    <t>Бобров</t>
  </si>
  <si>
    <t>Богородицк</t>
  </si>
  <si>
    <t>Богородск</t>
  </si>
  <si>
    <t>Боготол</t>
  </si>
  <si>
    <t>Богучар</t>
  </si>
  <si>
    <t>Болгар</t>
  </si>
  <si>
    <t>Бологое</t>
  </si>
  <si>
    <t>Болотное</t>
  </si>
  <si>
    <t>Болохово</t>
  </si>
  <si>
    <t>Бор</t>
  </si>
  <si>
    <t>Боровичи</t>
  </si>
  <si>
    <t>Боровск</t>
  </si>
  <si>
    <t>Бородино</t>
  </si>
  <si>
    <t>Братск</t>
  </si>
  <si>
    <t>Брянск</t>
  </si>
  <si>
    <t>Бугульма</t>
  </si>
  <si>
    <t>Бугуруслан</t>
  </si>
  <si>
    <t>Будённовск</t>
  </si>
  <si>
    <t>Бузулук</t>
  </si>
  <si>
    <t>Буй</t>
  </si>
  <si>
    <t>Буйнакск</t>
  </si>
  <si>
    <t>Буинск</t>
  </si>
  <si>
    <t>Валуйки</t>
  </si>
  <si>
    <t>Великие Луки</t>
  </si>
  <si>
    <t>Великий Устюг</t>
  </si>
  <si>
    <t>Венев</t>
  </si>
  <si>
    <t>Весьегонск</t>
  </si>
  <si>
    <t>Ветлуга</t>
  </si>
  <si>
    <t>Вилюйск</t>
  </si>
  <si>
    <t>Владикавказ</t>
  </si>
  <si>
    <t>Владимир</t>
  </si>
  <si>
    <t>Волгоград</t>
  </si>
  <si>
    <t>Волгодонск</t>
  </si>
  <si>
    <t>Волгореченск</t>
  </si>
  <si>
    <t>Волжск</t>
  </si>
  <si>
    <t>Волжский</t>
  </si>
  <si>
    <t>Вологда</t>
  </si>
  <si>
    <t>Володарск</t>
  </si>
  <si>
    <t>Вольск</t>
  </si>
  <si>
    <t>Воронеж</t>
  </si>
  <si>
    <t>Ворсма</t>
  </si>
  <si>
    <t>Воткинск</t>
  </si>
  <si>
    <t>Выкса</t>
  </si>
  <si>
    <t>Вытегра</t>
  </si>
  <si>
    <t>Вышний Волочек</t>
  </si>
  <si>
    <t>Вяземский</t>
  </si>
  <si>
    <t>Вязники</t>
  </si>
  <si>
    <t>Вятские Поляны</t>
  </si>
  <si>
    <t>Гай</t>
  </si>
  <si>
    <t>Галич</t>
  </si>
  <si>
    <t>Геленджик</t>
  </si>
  <si>
    <t>Георгиевск</t>
  </si>
  <si>
    <t>Глазов</t>
  </si>
  <si>
    <t>Горбатов</t>
  </si>
  <si>
    <t>Горно-Алтайск</t>
  </si>
  <si>
    <t>Горняк</t>
  </si>
  <si>
    <t>Городец</t>
  </si>
  <si>
    <t>Городище</t>
  </si>
  <si>
    <t>Гороховец</t>
  </si>
  <si>
    <t>Горячий Ключ</t>
  </si>
  <si>
    <t>Грайворон</t>
  </si>
  <si>
    <t>Грозный</t>
  </si>
  <si>
    <t>Грязи</t>
  </si>
  <si>
    <t>Губаха</t>
  </si>
  <si>
    <t>Губкинский</t>
  </si>
  <si>
    <t>Гуково</t>
  </si>
  <si>
    <t>Гусиноозерск</t>
  </si>
  <si>
    <t>Гусь-Хрустальный</t>
  </si>
  <si>
    <t>Давлеканово</t>
  </si>
  <si>
    <t>Дагестанские Огни</t>
  </si>
  <si>
    <t>Далматово</t>
  </si>
  <si>
    <t>Данков</t>
  </si>
  <si>
    <t>Дербент</t>
  </si>
  <si>
    <t>Десногорск</t>
  </si>
  <si>
    <t>Джанкой</t>
  </si>
  <si>
    <t>Дзержинск</t>
  </si>
  <si>
    <t>Дивногорск</t>
  </si>
  <si>
    <t>Дмитриев</t>
  </si>
  <si>
    <t>Дмитровград</t>
  </si>
  <si>
    <t>Донецк</t>
  </si>
  <si>
    <t>Донской</t>
  </si>
  <si>
    <t>Дубовка</t>
  </si>
  <si>
    <t>Дюртюли</t>
  </si>
  <si>
    <t>Екатеринбург</t>
  </si>
  <si>
    <t>Елабуга</t>
  </si>
  <si>
    <t>Елец</t>
  </si>
  <si>
    <t>Енисейск</t>
  </si>
  <si>
    <t>Ермолино</t>
  </si>
  <si>
    <t>Ершов</t>
  </si>
  <si>
    <t>Ессентуки</t>
  </si>
  <si>
    <t>Ефремов</t>
  </si>
  <si>
    <t>Железноводск</t>
  </si>
  <si>
    <t>Железногорск</t>
  </si>
  <si>
    <t>Жердевка</t>
  </si>
  <si>
    <t>Жиздра</t>
  </si>
  <si>
    <t>Жуков</t>
  </si>
  <si>
    <t>Завитинск</t>
  </si>
  <si>
    <t>Заволжье</t>
  </si>
  <si>
    <t>Задонск</t>
  </si>
  <si>
    <t>Заинск</t>
  </si>
  <si>
    <t>Закаменск</t>
  </si>
  <si>
    <t>Заозерный</t>
  </si>
  <si>
    <t>Западная Двина</t>
  </si>
  <si>
    <t>Заринск</t>
  </si>
  <si>
    <t>Зверево</t>
  </si>
  <si>
    <t>Зеленогорск</t>
  </si>
  <si>
    <t>Зеленодольск</t>
  </si>
  <si>
    <t>Зеленокумск</t>
  </si>
  <si>
    <t>Зея</t>
  </si>
  <si>
    <t>Змеиногорск</t>
  </si>
  <si>
    <t>Зубцов</t>
  </si>
  <si>
    <t>Игарка</t>
  </si>
  <si>
    <t>Ижевск</t>
  </si>
  <si>
    <t>Избербаш</t>
  </si>
  <si>
    <t>Изобильный</t>
  </si>
  <si>
    <t>Иланский</t>
  </si>
  <si>
    <t>Инкерман</t>
  </si>
  <si>
    <t>Иннополис</t>
  </si>
  <si>
    <t>Йошкар-Ола</t>
  </si>
  <si>
    <t>Ипатово</t>
  </si>
  <si>
    <t>Ирбит</t>
  </si>
  <si>
    <t>Иркутск</t>
  </si>
  <si>
    <t>Искитим</t>
  </si>
  <si>
    <t>Ишим</t>
  </si>
  <si>
    <t>Ишимбай</t>
  </si>
  <si>
    <t>Кадников</t>
  </si>
  <si>
    <t>Казань</t>
  </si>
  <si>
    <t>Калач</t>
  </si>
  <si>
    <t>Калининград</t>
  </si>
  <si>
    <t>Калининск</t>
  </si>
  <si>
    <t>Калуга</t>
  </si>
  <si>
    <t>Калязин</t>
  </si>
  <si>
    <t>Каменка</t>
  </si>
  <si>
    <t>Каменск-Уральский</t>
  </si>
  <si>
    <t>Каменск-Шахтинский</t>
  </si>
  <si>
    <t>Камень-на-Оби</t>
  </si>
  <si>
    <t>Камешково</t>
  </si>
  <si>
    <t>Камызяк</t>
  </si>
  <si>
    <t>Камышин</t>
  </si>
  <si>
    <t>Канаш</t>
  </si>
  <si>
    <t>Канск</t>
  </si>
  <si>
    <t>Карабаново</t>
  </si>
  <si>
    <t>Карабулак</t>
  </si>
  <si>
    <t>Карасук</t>
  </si>
  <si>
    <t>Каргат</t>
  </si>
  <si>
    <t>Касимов</t>
  </si>
  <si>
    <t>Каспийск</t>
  </si>
  <si>
    <t>Катайск</t>
  </si>
  <si>
    <t>Кашин</t>
  </si>
  <si>
    <t>Кедровый</t>
  </si>
  <si>
    <t>Кизел</t>
  </si>
  <si>
    <t>Кизилюрт</t>
  </si>
  <si>
    <t>Кизляр</t>
  </si>
  <si>
    <t>Кимовск</t>
  </si>
  <si>
    <t>Кимры</t>
  </si>
  <si>
    <t>Киреевск</t>
  </si>
  <si>
    <t>Киржач</t>
  </si>
  <si>
    <t>Кириллов</t>
  </si>
  <si>
    <t>Киров</t>
  </si>
  <si>
    <t>Кирово-Чепецк</t>
  </si>
  <si>
    <t>Кировск</t>
  </si>
  <si>
    <t>Кирсанов</t>
  </si>
  <si>
    <t>Кисловодск</t>
  </si>
  <si>
    <t>Клинцы</t>
  </si>
  <si>
    <t>Княгинино</t>
  </si>
  <si>
    <t>Ковров</t>
  </si>
  <si>
    <t>Когалым</t>
  </si>
  <si>
    <t>Кодинск</t>
  </si>
  <si>
    <t>Козельск</t>
  </si>
  <si>
    <t>Козьмодемьянск</t>
  </si>
  <si>
    <t>Кологрив</t>
  </si>
  <si>
    <t>Колпино</t>
  </si>
  <si>
    <t>Кольчугино</t>
  </si>
  <si>
    <t>Комсомольск-на-Амуре</t>
  </si>
  <si>
    <t>Конаково</t>
  </si>
  <si>
    <t>Кондрово</t>
  </si>
  <si>
    <t>Короча</t>
  </si>
  <si>
    <t>Коряжма</t>
  </si>
  <si>
    <t>Костерево</t>
  </si>
  <si>
    <t>Кострома</t>
  </si>
  <si>
    <t>Котельнич</t>
  </si>
  <si>
    <t>Котово</t>
  </si>
  <si>
    <t>Котовск</t>
  </si>
  <si>
    <t>Красноармейск</t>
  </si>
  <si>
    <t>Краснодар</t>
  </si>
  <si>
    <t>Красное Село</t>
  </si>
  <si>
    <t>Краснокаменск</t>
  </si>
  <si>
    <t>Краснослободск</t>
  </si>
  <si>
    <t>Красноярск</t>
  </si>
  <si>
    <t>Красный Кут</t>
  </si>
  <si>
    <t>Красный Холм</t>
  </si>
  <si>
    <t>Кременки</t>
  </si>
  <si>
    <t>Кронштадт</t>
  </si>
  <si>
    <t>Кстово</t>
  </si>
  <si>
    <t>Кувандык</t>
  </si>
  <si>
    <t>Кувшиново</t>
  </si>
  <si>
    <t>Кузнецк</t>
  </si>
  <si>
    <t>Куйбышев</t>
  </si>
  <si>
    <t>Кукмор</t>
  </si>
  <si>
    <t>Кулебаки</t>
  </si>
  <si>
    <t>Кумертау</t>
  </si>
  <si>
    <t>Купино</t>
  </si>
  <si>
    <t>Курган</t>
  </si>
  <si>
    <t>Курлово</t>
  </si>
  <si>
    <t>Курск</t>
  </si>
  <si>
    <t>Куртамыш</t>
  </si>
  <si>
    <t>Курчатов</t>
  </si>
  <si>
    <t>Кызыл</t>
  </si>
  <si>
    <t>Кяхта</t>
  </si>
  <si>
    <t>Лабытнанги</t>
  </si>
  <si>
    <t>Лаишево</t>
  </si>
  <si>
    <t>Лакинск</t>
  </si>
  <si>
    <t>Лангепас</t>
  </si>
  <si>
    <t>Лебедянь</t>
  </si>
  <si>
    <t>Лениногорск</t>
  </si>
  <si>
    <t>Ленинск</t>
  </si>
  <si>
    <t>Ленск</t>
  </si>
  <si>
    <t>Лермонтов</t>
  </si>
  <si>
    <t>Лесной</t>
  </si>
  <si>
    <t>Лесосибирск</t>
  </si>
  <si>
    <t>Ливны</t>
  </si>
  <si>
    <t>Липецк</t>
  </si>
  <si>
    <t>Липки</t>
  </si>
  <si>
    <t>Лиски</t>
  </si>
  <si>
    <t>Лихославль</t>
  </si>
  <si>
    <t>Ломоносов</t>
  </si>
  <si>
    <t>Лукоянов</t>
  </si>
  <si>
    <t>Лысково</t>
  </si>
  <si>
    <t>Льгов</t>
  </si>
  <si>
    <t>Людиново</t>
  </si>
  <si>
    <t>Магадан</t>
  </si>
  <si>
    <t>Магас</t>
  </si>
  <si>
    <t>Майкоп</t>
  </si>
  <si>
    <t>Макарьев</t>
  </si>
  <si>
    <t>Макушино</t>
  </si>
  <si>
    <t>Малгобек</t>
  </si>
  <si>
    <t>Малоярославец</t>
  </si>
  <si>
    <t>Мамадыш</t>
  </si>
  <si>
    <t>Мантурово</t>
  </si>
  <si>
    <t>Маркс</t>
  </si>
  <si>
    <t>Махачкала</t>
  </si>
  <si>
    <t>Мегион</t>
  </si>
  <si>
    <t>Медногорск</t>
  </si>
  <si>
    <t>Медынь</t>
  </si>
  <si>
    <t>Меленки</t>
  </si>
  <si>
    <t>Мелеуз</t>
  </si>
  <si>
    <t>Менделеевск</t>
  </si>
  <si>
    <t>Мензелинск</t>
  </si>
  <si>
    <t>Мещовск</t>
  </si>
  <si>
    <t>Минеральные Воды</t>
  </si>
  <si>
    <t>Минусинск</t>
  </si>
  <si>
    <t>Мирный</t>
  </si>
  <si>
    <t>Михайловка</t>
  </si>
  <si>
    <t>Михайловск</t>
  </si>
  <si>
    <t>Мичуринск</t>
  </si>
  <si>
    <t>Можга</t>
  </si>
  <si>
    <t>Мончегорск</t>
  </si>
  <si>
    <t>Моршанск</t>
  </si>
  <si>
    <t>Мосальск</t>
  </si>
  <si>
    <t>Москва</t>
  </si>
  <si>
    <t>Муравленко</t>
  </si>
  <si>
    <t>Мурманск</t>
  </si>
  <si>
    <t>Мценск</t>
  </si>
  <si>
    <t>Набережные Челны</t>
  </si>
  <si>
    <t>Навашино</t>
  </si>
  <si>
    <t>Надым</t>
  </si>
  <si>
    <t>Назарово</t>
  </si>
  <si>
    <t>Назрань</t>
  </si>
  <si>
    <t>Нариманов</t>
  </si>
  <si>
    <t>Нарьян-Мар</t>
  </si>
  <si>
    <t>Невинномысск</t>
  </si>
  <si>
    <t>Нелидово</t>
  </si>
  <si>
    <t>Нерехта</t>
  </si>
  <si>
    <t>Нерюнгри</t>
  </si>
  <si>
    <t>Нефтекамск</t>
  </si>
  <si>
    <t>Нефтекумск</t>
  </si>
  <si>
    <t>Нефтеюганск</t>
  </si>
  <si>
    <t>Нея</t>
  </si>
  <si>
    <t>Нижневартовск</t>
  </si>
  <si>
    <t>Нижнекамск</t>
  </si>
  <si>
    <t>Нижний Ломов</t>
  </si>
  <si>
    <t>Нижний Новгород</t>
  </si>
  <si>
    <t>Нижний Тагил</t>
  </si>
  <si>
    <t>Николаевск</t>
  </si>
  <si>
    <t>Николаевск-на-Амуре</t>
  </si>
  <si>
    <t>Никольск</t>
  </si>
  <si>
    <t>Новоалександровск</t>
  </si>
  <si>
    <t>Новоалтайск</t>
  </si>
  <si>
    <t>Новоаннинский</t>
  </si>
  <si>
    <t>Нововоронеж</t>
  </si>
  <si>
    <t>Новодвинск</t>
  </si>
  <si>
    <t>Новозыбков</t>
  </si>
  <si>
    <t>Новомосковск</t>
  </si>
  <si>
    <t>Новопавловск</t>
  </si>
  <si>
    <t>Новороссийск</t>
  </si>
  <si>
    <t>Новосибирск</t>
  </si>
  <si>
    <t>Новотроицк</t>
  </si>
  <si>
    <t>Новоузенск</t>
  </si>
  <si>
    <t>Новоульяновск</t>
  </si>
  <si>
    <t>Новохопёрск</t>
  </si>
  <si>
    <t>Новочебоксарск</t>
  </si>
  <si>
    <t>Новочеркасск</t>
  </si>
  <si>
    <t>Новошахтинск</t>
  </si>
  <si>
    <t>Новый Оскол</t>
  </si>
  <si>
    <t>Новый Уренгой</t>
  </si>
  <si>
    <t>Норильск</t>
  </si>
  <si>
    <t>Ноябрьск</t>
  </si>
  <si>
    <t>Нурлат</t>
  </si>
  <si>
    <t>Нюрба</t>
  </si>
  <si>
    <t>Нягань</t>
  </si>
  <si>
    <t>Обнинск</t>
  </si>
  <si>
    <t>Обоянь</t>
  </si>
  <si>
    <t>Обь</t>
  </si>
  <si>
    <t>Октябрьский</t>
  </si>
  <si>
    <t>Олёкминск</t>
  </si>
  <si>
    <t>Оленегорск</t>
  </si>
  <si>
    <t>Омск</t>
  </si>
  <si>
    <t>Орёл</t>
  </si>
  <si>
    <t>Оренбург</t>
  </si>
  <si>
    <t>Орск</t>
  </si>
  <si>
    <t>Осташков</t>
  </si>
  <si>
    <t>Острогожск</t>
  </si>
  <si>
    <t>Павлово</t>
  </si>
  <si>
    <t>Павловск</t>
  </si>
  <si>
    <t>Палласовка</t>
  </si>
  <si>
    <t>Пенза</t>
  </si>
  <si>
    <t>Первомайск</t>
  </si>
  <si>
    <t>Перевоз</t>
  </si>
  <si>
    <t>Переславль-Залесский</t>
  </si>
  <si>
    <t>Петергоф</t>
  </si>
  <si>
    <t>Петровск</t>
  </si>
  <si>
    <t>Петровск-Забайкальский</t>
  </si>
  <si>
    <t>Петухово</t>
  </si>
  <si>
    <t>Петушки</t>
  </si>
  <si>
    <t>Плавск</t>
  </si>
  <si>
    <t>Поворино</t>
  </si>
  <si>
    <t>Покачи</t>
  </si>
  <si>
    <t>Покров</t>
  </si>
  <si>
    <t>Покровск</t>
  </si>
  <si>
    <t>Полярные Зори</t>
  </si>
  <si>
    <t>Псков</t>
  </si>
  <si>
    <t>Пугачев</t>
  </si>
  <si>
    <t>Пушкин</t>
  </si>
  <si>
    <t>Пыть-Ях</t>
  </si>
  <si>
    <t>Пятигорск</t>
  </si>
  <si>
    <t>Радужный</t>
  </si>
  <si>
    <t>Райчихинск</t>
  </si>
  <si>
    <t>Рассказово</t>
  </si>
  <si>
    <t>Ржев</t>
  </si>
  <si>
    <t>Россошь</t>
  </si>
  <si>
    <t>Ростов-на-Дону</t>
  </si>
  <si>
    <t>Ртищево</t>
  </si>
  <si>
    <t>Рубцовск</t>
  </si>
  <si>
    <t>Рыбинск</t>
  </si>
  <si>
    <t>Рыльск</t>
  </si>
  <si>
    <t>Рязань</t>
  </si>
  <si>
    <t>Салават</t>
  </si>
  <si>
    <t>Салехард</t>
  </si>
  <si>
    <t>Санкт-Петербург</t>
  </si>
  <si>
    <t>Сарапул</t>
  </si>
  <si>
    <t>Саратов</t>
  </si>
  <si>
    <t>Сасово</t>
  </si>
  <si>
    <t>Саяногорск</t>
  </si>
  <si>
    <t>Саянск</t>
  </si>
  <si>
    <t>Светлогорск</t>
  </si>
  <si>
    <t>Светлоград</t>
  </si>
  <si>
    <t>Свободный</t>
  </si>
  <si>
    <t>Севастополь</t>
  </si>
  <si>
    <t>Северобайкальск</t>
  </si>
  <si>
    <t>Сельцо</t>
  </si>
  <si>
    <t>Семилуки</t>
  </si>
  <si>
    <t>Серафимович</t>
  </si>
  <si>
    <t>Сергач</t>
  </si>
  <si>
    <t>Сердобск</t>
  </si>
  <si>
    <t>Сестрорецк</t>
  </si>
  <si>
    <t>Сибай</t>
  </si>
  <si>
    <t>Сковородино</t>
  </si>
  <si>
    <t>Скопин</t>
  </si>
  <si>
    <t>Славгород</t>
  </si>
  <si>
    <t>Слободской</t>
  </si>
  <si>
    <t>Смоленск</t>
  </si>
  <si>
    <t>Собинка</t>
  </si>
  <si>
    <t>Советск</t>
  </si>
  <si>
    <t>Советская Гавань</t>
  </si>
  <si>
    <t>Сокол</t>
  </si>
  <si>
    <t>Солигалич</t>
  </si>
  <si>
    <t>Соль-Илецк</t>
  </si>
  <si>
    <t>Сорочинск</t>
  </si>
  <si>
    <t>Сорск</t>
  </si>
  <si>
    <t>Сосенский</t>
  </si>
  <si>
    <t>Сосновоборск</t>
  </si>
  <si>
    <t>Сочи</t>
  </si>
  <si>
    <t>Спас-Деменск</t>
  </si>
  <si>
    <t>Спасск</t>
  </si>
  <si>
    <t>Среднеколымск</t>
  </si>
  <si>
    <t>Ставрополь</t>
  </si>
  <si>
    <t>Старая Русса</t>
  </si>
  <si>
    <t>Старица</t>
  </si>
  <si>
    <t>Стародуб</t>
  </si>
  <si>
    <t>Стерлитамак</t>
  </si>
  <si>
    <t>Стрежевой</t>
  </si>
  <si>
    <t>Строитель</t>
  </si>
  <si>
    <t>Струнино</t>
  </si>
  <si>
    <t>Суворов</t>
  </si>
  <si>
    <t>Суджа</t>
  </si>
  <si>
    <t>Судогда</t>
  </si>
  <si>
    <t>Суздаль</t>
  </si>
  <si>
    <t>Сунжа</t>
  </si>
  <si>
    <t>Сургут</t>
  </si>
  <si>
    <t>Суровикино</t>
  </si>
  <si>
    <t>Сурск</t>
  </si>
  <si>
    <t>Сусуман</t>
  </si>
  <si>
    <t>Сухиничи</t>
  </si>
  <si>
    <t>Таганрог</t>
  </si>
  <si>
    <t>Тамбов</t>
  </si>
  <si>
    <t>Тарко-Сале</t>
  </si>
  <si>
    <t>Таруса</t>
  </si>
  <si>
    <t>Татарск</t>
  </si>
  <si>
    <t>Тверь</t>
  </si>
  <si>
    <t>Тетюши</t>
  </si>
  <si>
    <t>Тобольск</t>
  </si>
  <si>
    <t>Тогучин</t>
  </si>
  <si>
    <t>Томмот</t>
  </si>
  <si>
    <t>Томск</t>
  </si>
  <si>
    <t>Торжок</t>
  </si>
  <si>
    <t>Торопец</t>
  </si>
  <si>
    <t>Тотьма</t>
  </si>
  <si>
    <t>Туймазы</t>
  </si>
  <si>
    <t>Тула</t>
  </si>
  <si>
    <t>Тулун</t>
  </si>
  <si>
    <t>Туран</t>
  </si>
  <si>
    <t>Тында</t>
  </si>
  <si>
    <t>Тюмень</t>
  </si>
  <si>
    <t>Уварово</t>
  </si>
  <si>
    <t>Удачный</t>
  </si>
  <si>
    <t>Удомля</t>
  </si>
  <si>
    <t>Ужур</t>
  </si>
  <si>
    <t>Узловая</t>
  </si>
  <si>
    <t>Улан-Удэ</t>
  </si>
  <si>
    <t>Ульяновск</t>
  </si>
  <si>
    <t>Урай</t>
  </si>
  <si>
    <t>Урень</t>
  </si>
  <si>
    <t>Урюпинск</t>
  </si>
  <si>
    <t>Усмань</t>
  </si>
  <si>
    <t>Усолье-Сибирское</t>
  </si>
  <si>
    <t>Усть-Илимск</t>
  </si>
  <si>
    <t>Устюжна</t>
  </si>
  <si>
    <t>Уфа</t>
  </si>
  <si>
    <t>Учалы</t>
  </si>
  <si>
    <t>Уяр</t>
  </si>
  <si>
    <t>Фатеж</t>
  </si>
  <si>
    <t>Фокино</t>
  </si>
  <si>
    <t>Фролово</t>
  </si>
  <si>
    <t>Хабаровск</t>
  </si>
  <si>
    <t>Ханты-Мансийск</t>
  </si>
  <si>
    <t>Харабали</t>
  </si>
  <si>
    <t>Харовск</t>
  </si>
  <si>
    <t>Хасавюрт</t>
  </si>
  <si>
    <t>Хвалынск</t>
  </si>
  <si>
    <t>Чадан</t>
  </si>
  <si>
    <t>Чаплыгин</t>
  </si>
  <si>
    <t>Чебоксары</t>
  </si>
  <si>
    <t>Черепаново</t>
  </si>
  <si>
    <t>Череповец</t>
  </si>
  <si>
    <t>Черногорск</t>
  </si>
  <si>
    <t>Чистополь</t>
  </si>
  <si>
    <t>Чита</t>
  </si>
  <si>
    <t>Чкаловск</t>
  </si>
  <si>
    <t>Чудово</t>
  </si>
  <si>
    <t>Чулым</t>
  </si>
  <si>
    <t>Чухлома</t>
  </si>
  <si>
    <t>Шагонар</t>
  </si>
  <si>
    <t>Шадринск</t>
  </si>
  <si>
    <t>Шарыпово</t>
  </si>
  <si>
    <t>Шарья</t>
  </si>
  <si>
    <t>Шахты</t>
  </si>
  <si>
    <t>Шахунья</t>
  </si>
  <si>
    <t>Шебекино</t>
  </si>
  <si>
    <t>Шимановск</t>
  </si>
  <si>
    <t>Шумерля</t>
  </si>
  <si>
    <t>Шумиха</t>
  </si>
  <si>
    <t>Щекино</t>
  </si>
  <si>
    <t>Щигры</t>
  </si>
  <si>
    <t>Щучье</t>
  </si>
  <si>
    <t>Элиста</t>
  </si>
  <si>
    <t>Энгельс</t>
  </si>
  <si>
    <t>Эртиль</t>
  </si>
  <si>
    <t>Югорск</t>
  </si>
  <si>
    <t>Южно-Сахалинск</t>
  </si>
  <si>
    <t>Южно-Сухокумск</t>
  </si>
  <si>
    <t>Юрьев-Польский</t>
  </si>
  <si>
    <t>Юхнов</t>
  </si>
  <si>
    <t>Якутск</t>
  </si>
  <si>
    <t>Ялуторовск</t>
  </si>
  <si>
    <t>Янаул</t>
  </si>
  <si>
    <t>Яровое</t>
  </si>
  <si>
    <t>Ярославль</t>
  </si>
  <si>
    <t>Ясногорск</t>
  </si>
  <si>
    <t>Ясный</t>
  </si>
  <si>
    <t>Образовано за год</t>
  </si>
  <si>
    <t>Наличие на начало года</t>
  </si>
  <si>
    <t>Поступило из других организаций</t>
  </si>
  <si>
    <t>Обезврежено</t>
  </si>
  <si>
    <t>Обработано</t>
  </si>
  <si>
    <t>Утилизировано</t>
  </si>
  <si>
    <t>Передано другим организациям</t>
  </si>
  <si>
    <t>Размещено на собственных объектах за год</t>
  </si>
  <si>
    <t>Наличие на конец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</si>
</sst>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5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0"/>
      <name val="Arial Cyr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11"/>
      <color rgb="FFC00000"/>
      <name val="Arial Narrow"/>
      <family val="2"/>
      <charset val="204"/>
    </font>
    <font>
      <b/>
      <sz val="11"/>
      <color rgb="FFC00000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164" fontId="2" fillId="0" borderId="1" xfId="0" applyNumberFormat="1" applyFont="1" applyFill="1" applyBorder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5" fillId="0" borderId="2" xfId="1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0" xfId="0" applyNumberFormat="1" applyFont="1" applyFill="1" applyAlignment="1">
      <alignment horizontal="center"/>
    </xf>
    <xf numFmtId="164" fontId="5" fillId="2" borderId="2" xfId="1" applyNumberFormat="1" applyFont="1" applyFill="1" applyBorder="1" applyAlignment="1" applyProtection="1">
      <alignment horizontal="center" vertical="top" wrapText="1"/>
      <protection locked="0" hidden="1"/>
    </xf>
    <xf numFmtId="164" fontId="6" fillId="2" borderId="2" xfId="1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6" xfId="0" applyFont="1" applyFill="1" applyBorder="1" applyAlignment="1">
      <alignment horizontal="center"/>
    </xf>
    <xf numFmtId="164" fontId="1" fillId="0" borderId="7" xfId="0" applyNumberFormat="1" applyFont="1" applyFill="1" applyBorder="1" applyAlignment="1">
      <alignment horizontal="center"/>
    </xf>
    <xf numFmtId="164" fontId="1" fillId="0" borderId="8" xfId="0" applyNumberFormat="1" applyFont="1" applyFill="1" applyBorder="1" applyAlignment="1">
      <alignment horizontal="center"/>
    </xf>
    <xf numFmtId="49" fontId="6" fillId="0" borderId="5" xfId="1" applyNumberFormat="1" applyFont="1" applyFill="1" applyBorder="1" applyAlignment="1">
      <alignment wrapText="1"/>
    </xf>
    <xf numFmtId="164" fontId="6" fillId="0" borderId="2" xfId="1" applyNumberFormat="1" applyFont="1" applyFill="1" applyBorder="1" applyAlignment="1">
      <alignment horizontal="center" wrapText="1"/>
    </xf>
    <xf numFmtId="164" fontId="1" fillId="0" borderId="2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6" fillId="0" borderId="3" xfId="1" applyNumberFormat="1" applyFont="1" applyFill="1" applyBorder="1" applyAlignment="1">
      <alignment horizontal="center" wrapText="1"/>
    </xf>
    <xf numFmtId="0" fontId="1" fillId="0" borderId="5" xfId="0" applyFont="1" applyFill="1" applyBorder="1"/>
    <xf numFmtId="164" fontId="1" fillId="3" borderId="2" xfId="0" applyNumberFormat="1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49" fontId="8" fillId="0" borderId="5" xfId="1" applyNumberFormat="1" applyFont="1" applyFill="1" applyBorder="1" applyAlignment="1">
      <alignment wrapText="1"/>
    </xf>
    <xf numFmtId="164" fontId="8" fillId="0" borderId="2" xfId="1" applyNumberFormat="1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3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49" fontId="6" fillId="0" borderId="9" xfId="1" applyNumberFormat="1" applyFont="1" applyFill="1" applyBorder="1" applyAlignment="1">
      <alignment wrapText="1"/>
    </xf>
    <xf numFmtId="164" fontId="6" fillId="0" borderId="10" xfId="1" applyNumberFormat="1" applyFont="1" applyFill="1" applyBorder="1" applyAlignment="1">
      <alignment horizontal="center" wrapText="1"/>
    </xf>
    <xf numFmtId="3" fontId="1" fillId="0" borderId="0" xfId="0" applyNumberFormat="1" applyFont="1" applyFill="1"/>
    <xf numFmtId="164" fontId="5" fillId="0" borderId="2" xfId="1" applyNumberFormat="1" applyFont="1" applyFill="1" applyBorder="1" applyAlignment="1" applyProtection="1">
      <alignment horizontal="center" vertical="top" wrapText="1"/>
      <protection locked="0" hidden="1"/>
    </xf>
    <xf numFmtId="0" fontId="5" fillId="0" borderId="2" xfId="1" applyNumberFormat="1" applyFont="1" applyFill="1" applyBorder="1" applyAlignment="1" applyProtection="1">
      <alignment horizontal="center" vertical="top" wrapText="1"/>
      <protection locked="0" hidden="1"/>
    </xf>
    <xf numFmtId="164" fontId="2" fillId="0" borderId="0" xfId="0" applyNumberFormat="1" applyFont="1" applyFill="1" applyBorder="1" applyAlignment="1">
      <alignment horizontal="center"/>
    </xf>
    <xf numFmtId="49" fontId="5" fillId="0" borderId="2" xfId="1" applyNumberFormat="1" applyFont="1" applyFill="1" applyBorder="1" applyAlignment="1" applyProtection="1">
      <alignment horizontal="center" vertical="top" wrapText="1"/>
      <protection locked="0" hidden="1"/>
    </xf>
    <xf numFmtId="164" fontId="5" fillId="0" borderId="3" xfId="1" applyNumberFormat="1" applyFont="1" applyFill="1" applyBorder="1" applyAlignment="1" applyProtection="1">
      <alignment horizontal="center" vertical="top" wrapText="1"/>
      <protection locked="0" hidden="1"/>
    </xf>
    <xf numFmtId="164" fontId="5" fillId="0" borderId="4" xfId="1" applyNumberFormat="1" applyFont="1" applyFill="1" applyBorder="1" applyAlignment="1" applyProtection="1">
      <alignment horizontal="center" vertical="top" wrapText="1"/>
      <protection locked="0" hidden="1"/>
    </xf>
    <xf numFmtId="164" fontId="5" fillId="0" borderId="5" xfId="1" applyNumberFormat="1" applyFont="1" applyFill="1" applyBorder="1" applyAlignment="1" applyProtection="1">
      <alignment horizontal="center" vertical="top" wrapText="1"/>
      <protection locked="0" hidden="1"/>
    </xf>
  </cellXfs>
  <cellStyles count="2">
    <cellStyle name="Обычный" xfId="0" builtinId="0"/>
    <cellStyle name="Обычный 2" xfId="1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#,##0_ ;[Red]\-#,##0\ "/>
      <fill>
        <patternFill patternType="none">
          <fgColor theme="4" tint="0.79998168889431442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numFmt numFmtId="30" formatCode="@"/>
      <fill>
        <patternFill patternType="none"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 Narrow"/>
        <scheme val="none"/>
      </font>
      <numFmt numFmtId="164" formatCode="#,##0_ ;[Red]\-#,##0\ 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myazina\Dropbox\&#1043;&#1086;&#1088;&#1086;&#1076;&#1072;-&#1056;&#1055;&#1053;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8"/>
      <sheetName val="Лист1"/>
      <sheetName val="Лист2"/>
      <sheetName val="2017 (2)"/>
      <sheetName val="2018 (2)"/>
      <sheetName val="Лист3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1" name="Таблица5" displayName="Таблица5" ref="B7:AX573" totalsRowShown="0" dataDxfId="51" headerRowBorderDxfId="52" tableBorderDxfId="50" totalsRowBorderDxfId="49">
  <autoFilter ref="B7:AX573"/>
  <sortState ref="B8:AX573">
    <sortCondition descending="1" ref="AT7:AT573"/>
  </sortState>
  <tableColumns count="49">
    <tableColumn id="1" name="1" dataDxfId="48" dataCellStyle="Обычный 2"/>
    <tableColumn id="2" name="2 " dataDxfId="47" dataCellStyle="Обычный 2"/>
    <tableColumn id="3" name="3 " dataDxfId="46"/>
    <tableColumn id="4" name="4 " dataDxfId="45" dataCellStyle="Обычный 2"/>
    <tableColumn id="5" name="5 " dataDxfId="44" dataCellStyle="Обычный 2"/>
    <tableColumn id="6" name="6 " dataDxfId="43"/>
    <tableColumn id="7" name="7 " dataDxfId="42" dataCellStyle="Обычный 2"/>
    <tableColumn id="8" name="8 " dataDxfId="41" dataCellStyle="Обычный 2"/>
    <tableColumn id="9" name="9 " dataDxfId="40"/>
    <tableColumn id="10" name="10 " dataDxfId="39" dataCellStyle="Обычный 2"/>
    <tableColumn id="11" name="11 " dataDxfId="38" dataCellStyle="Обычный 2"/>
    <tableColumn id="12" name="12 " dataDxfId="37"/>
    <tableColumn id="13" name="13 " dataDxfId="36" dataCellStyle="Обычный 2"/>
    <tableColumn id="14" name="14 " dataDxfId="35" dataCellStyle="Обычный 2"/>
    <tableColumn id="15" name="15 " dataDxfId="34"/>
    <tableColumn id="16" name="16 " dataDxfId="33" dataCellStyle="Обычный 2"/>
    <tableColumn id="17" name="17 " dataDxfId="32" dataCellStyle="Обычный 2"/>
    <tableColumn id="18" name="18 " dataDxfId="31"/>
    <tableColumn id="19" name="19 " dataDxfId="30" dataCellStyle="Обычный 2"/>
    <tableColumn id="20" name="20 " dataDxfId="29" dataCellStyle="Обычный 2"/>
    <tableColumn id="21" name="21 " dataDxfId="28"/>
    <tableColumn id="22" name="22 " dataDxfId="27" dataCellStyle="Обычный 2"/>
    <tableColumn id="23" name="23 " dataDxfId="26" dataCellStyle="Обычный 2"/>
    <tableColumn id="24" name="24 " dataDxfId="25"/>
    <tableColumn id="25" name="25 " dataDxfId="24" dataCellStyle="Обычный 2"/>
    <tableColumn id="26" name="26 " dataDxfId="23" dataCellStyle="Обычный 2"/>
    <tableColumn id="27" name="27 " dataDxfId="22"/>
    <tableColumn id="28" name="28 " dataDxfId="21" dataCellStyle="Обычный 2"/>
    <tableColumn id="29" name="29 " dataDxfId="20" dataCellStyle="Обычный 2"/>
    <tableColumn id="30" name="30 " dataDxfId="19"/>
    <tableColumn id="31" name="31 " dataDxfId="18" dataCellStyle="Обычный 2"/>
    <tableColumn id="32" name="32 " dataDxfId="17" dataCellStyle="Обычный 2"/>
    <tableColumn id="33" name="33 " dataDxfId="16"/>
    <tableColumn id="34" name="34 " dataDxfId="15" dataCellStyle="Обычный 2"/>
    <tableColumn id="35" name="35 " dataDxfId="14" dataCellStyle="Обычный 2"/>
    <tableColumn id="36" name="36 " dataDxfId="13"/>
    <tableColumn id="37" name="37 " dataDxfId="12" dataCellStyle="Обычный 2"/>
    <tableColumn id="38" name="38 " dataDxfId="11" dataCellStyle="Обычный 2"/>
    <tableColumn id="39" name="39 " dataDxfId="10"/>
    <tableColumn id="40" name="40 " dataDxfId="9" dataCellStyle="Обычный 2"/>
    <tableColumn id="41" name="41 " dataDxfId="8" dataCellStyle="Обычный 2"/>
    <tableColumn id="42" name="42 " dataDxfId="7"/>
    <tableColumn id="43" name="43 " dataDxfId="6" dataCellStyle="Обычный 2"/>
    <tableColumn id="44" name="44 " dataDxfId="5" dataCellStyle="Обычный 2"/>
    <tableColumn id="45" name="45 " dataDxfId="4"/>
    <tableColumn id="46" name="46 " dataDxfId="3" dataCellStyle="Обычный 2"/>
    <tableColumn id="47" name="47 " dataDxfId="2" dataCellStyle="Обычный 2"/>
    <tableColumn id="48" name="48 " dataDxfId="1"/>
    <tableColumn id="49" name="49 " dataDxfId="0" dataCellStyle="Обычный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573"/>
  <sheetViews>
    <sheetView showGridLines="0" tabSelected="1"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64" sqref="A8:XFD64"/>
    </sheetView>
  </sheetViews>
  <sheetFormatPr defaultColWidth="9.28515625" defaultRowHeight="16.5" x14ac:dyDescent="0.3"/>
  <cols>
    <col min="1" max="1" width="3.42578125" style="3" customWidth="1"/>
    <col min="2" max="2" width="18.7109375" style="3" customWidth="1"/>
    <col min="3" max="4" width="12.7109375" style="5" customWidth="1"/>
    <col min="5" max="5" width="11.85546875" style="5" customWidth="1"/>
    <col min="6" max="6" width="12.7109375" style="5" customWidth="1"/>
    <col min="7" max="7" width="11.28515625" style="5" customWidth="1"/>
    <col min="8" max="8" width="10.85546875" style="5" customWidth="1"/>
    <col min="9" max="9" width="10.28515625" style="5" customWidth="1"/>
    <col min="10" max="10" width="11.28515625" style="5" customWidth="1"/>
    <col min="11" max="11" width="10.28515625" style="5" customWidth="1"/>
    <col min="12" max="12" width="9.28515625" style="5" customWidth="1"/>
    <col min="13" max="13" width="8" style="5" customWidth="1"/>
    <col min="14" max="14" width="9.85546875" style="5" customWidth="1"/>
    <col min="15" max="16" width="9.28515625" style="5" customWidth="1"/>
    <col min="17" max="17" width="9.85546875" style="5" customWidth="1"/>
    <col min="18" max="19" width="11.28515625" style="5" customWidth="1"/>
    <col min="20" max="20" width="10.85546875" style="5" customWidth="1"/>
    <col min="21" max="22" width="11.28515625" style="5" customWidth="1"/>
    <col min="23" max="23" width="10.85546875" style="5" customWidth="1"/>
    <col min="24" max="25" width="9.28515625" style="5" customWidth="1"/>
    <col min="26" max="26" width="9.85546875" style="5" customWidth="1"/>
    <col min="27" max="27" width="9.28515625" style="5" customWidth="1" collapsed="1"/>
    <col min="28" max="32" width="10.28515625" style="5" customWidth="1"/>
    <col min="33" max="34" width="9.28515625" style="5" customWidth="1"/>
    <col min="35" max="35" width="8.42578125" style="5" customWidth="1"/>
    <col min="36" max="37" width="10.28515625" style="5" customWidth="1"/>
    <col min="38" max="38" width="10.85546875" style="5" customWidth="1"/>
    <col min="39" max="40" width="10.28515625" style="5" customWidth="1"/>
    <col min="41" max="41" width="9.28515625" style="5" customWidth="1"/>
    <col min="42" max="43" width="11.28515625" style="5" customWidth="1"/>
    <col min="44" max="44" width="10.28515625" style="5" customWidth="1"/>
    <col min="45" max="46" width="11.28515625" style="5" customWidth="1"/>
    <col min="47" max="47" width="10.85546875" style="5" customWidth="1"/>
    <col min="48" max="49" width="12.7109375" style="5" bestFit="1" customWidth="1"/>
    <col min="50" max="50" width="11.85546875" style="5" bestFit="1" customWidth="1"/>
    <col min="51" max="51" width="9.28515625" style="6"/>
    <col min="52" max="52" width="12.28515625" style="3" bestFit="1" customWidth="1"/>
    <col min="53" max="16384" width="9.28515625" style="3"/>
  </cols>
  <sheetData>
    <row r="1" spans="2:52" s="1" customFormat="1" ht="39" customHeight="1" x14ac:dyDescent="0.3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2"/>
    </row>
    <row r="2" spans="2:52" ht="13.5" customHeight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2:52" s="7" customFormat="1" ht="16.5" customHeight="1" x14ac:dyDescent="0.3">
      <c r="B3" s="39" t="s">
        <v>1</v>
      </c>
      <c r="C3" s="39" t="s">
        <v>627</v>
      </c>
      <c r="D3" s="39"/>
      <c r="E3" s="39"/>
      <c r="F3" s="36" t="s">
        <v>626</v>
      </c>
      <c r="G3" s="36"/>
      <c r="H3" s="36"/>
      <c r="I3" s="36" t="s">
        <v>628</v>
      </c>
      <c r="J3" s="36"/>
      <c r="K3" s="36"/>
      <c r="L3" s="36"/>
      <c r="M3" s="36"/>
      <c r="N3" s="36"/>
      <c r="O3" s="36" t="s">
        <v>630</v>
      </c>
      <c r="P3" s="36"/>
      <c r="Q3" s="36"/>
      <c r="R3" s="36" t="s">
        <v>631</v>
      </c>
      <c r="S3" s="36"/>
      <c r="T3" s="36"/>
      <c r="U3" s="36"/>
      <c r="V3" s="36"/>
      <c r="W3" s="36"/>
      <c r="X3" s="36" t="s">
        <v>629</v>
      </c>
      <c r="Y3" s="36"/>
      <c r="Z3" s="36"/>
      <c r="AA3" s="40" t="s">
        <v>632</v>
      </c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2"/>
      <c r="AP3" s="36" t="s">
        <v>633</v>
      </c>
      <c r="AQ3" s="36"/>
      <c r="AR3" s="36"/>
      <c r="AS3" s="36"/>
      <c r="AT3" s="36"/>
      <c r="AU3" s="36"/>
      <c r="AV3" s="36" t="s">
        <v>634</v>
      </c>
      <c r="AW3" s="36"/>
      <c r="AX3" s="36"/>
    </row>
    <row r="4" spans="2:52" s="7" customFormat="1" ht="16.5" customHeight="1" x14ac:dyDescent="0.3">
      <c r="B4" s="39"/>
      <c r="C4" s="39"/>
      <c r="D4" s="39"/>
      <c r="E4" s="39"/>
      <c r="F4" s="36"/>
      <c r="G4" s="36"/>
      <c r="H4" s="36"/>
      <c r="I4" s="36" t="s">
        <v>2</v>
      </c>
      <c r="J4" s="36"/>
      <c r="K4" s="36"/>
      <c r="L4" s="36" t="s">
        <v>3</v>
      </c>
      <c r="M4" s="36"/>
      <c r="N4" s="36"/>
      <c r="O4" s="36"/>
      <c r="P4" s="36"/>
      <c r="Q4" s="36"/>
      <c r="R4" s="36" t="s">
        <v>2</v>
      </c>
      <c r="S4" s="36"/>
      <c r="T4" s="36"/>
      <c r="U4" s="36" t="s">
        <v>4</v>
      </c>
      <c r="V4" s="36"/>
      <c r="W4" s="36"/>
      <c r="X4" s="36" t="s">
        <v>2</v>
      </c>
      <c r="Y4" s="36"/>
      <c r="Z4" s="36"/>
      <c r="AA4" s="36" t="s">
        <v>5</v>
      </c>
      <c r="AB4" s="36"/>
      <c r="AC4" s="36"/>
      <c r="AD4" s="36" t="s">
        <v>6</v>
      </c>
      <c r="AE4" s="36"/>
      <c r="AF4" s="36"/>
      <c r="AG4" s="36" t="s">
        <v>7</v>
      </c>
      <c r="AH4" s="36"/>
      <c r="AI4" s="36"/>
      <c r="AJ4" s="36" t="s">
        <v>8</v>
      </c>
      <c r="AK4" s="36"/>
      <c r="AL4" s="36"/>
      <c r="AM4" s="36" t="s">
        <v>9</v>
      </c>
      <c r="AN4" s="36"/>
      <c r="AO4" s="36"/>
      <c r="AP4" s="37" t="s">
        <v>10</v>
      </c>
      <c r="AQ4" s="37"/>
      <c r="AR4" s="37"/>
      <c r="AS4" s="37" t="s">
        <v>11</v>
      </c>
      <c r="AT4" s="37"/>
      <c r="AU4" s="37"/>
      <c r="AV4" s="36"/>
      <c r="AW4" s="36"/>
      <c r="AX4" s="36"/>
    </row>
    <row r="5" spans="2:52" s="8" customFormat="1" x14ac:dyDescent="0.3">
      <c r="B5" s="39"/>
      <c r="C5" s="9">
        <v>2017</v>
      </c>
      <c r="D5" s="9">
        <v>2018</v>
      </c>
      <c r="E5" s="9" t="s">
        <v>12</v>
      </c>
      <c r="F5" s="9">
        <v>2017</v>
      </c>
      <c r="G5" s="9">
        <v>2018</v>
      </c>
      <c r="H5" s="9" t="s">
        <v>12</v>
      </c>
      <c r="I5" s="9">
        <v>2017</v>
      </c>
      <c r="J5" s="9">
        <v>2018</v>
      </c>
      <c r="K5" s="9" t="s">
        <v>12</v>
      </c>
      <c r="L5" s="9">
        <v>2017</v>
      </c>
      <c r="M5" s="9">
        <v>2018</v>
      </c>
      <c r="N5" s="9" t="s">
        <v>12</v>
      </c>
      <c r="O5" s="9">
        <v>2017</v>
      </c>
      <c r="P5" s="9">
        <v>2018</v>
      </c>
      <c r="Q5" s="9" t="s">
        <v>12</v>
      </c>
      <c r="R5" s="9">
        <v>2017</v>
      </c>
      <c r="S5" s="9">
        <v>2018</v>
      </c>
      <c r="T5" s="9" t="s">
        <v>12</v>
      </c>
      <c r="U5" s="9">
        <v>2017</v>
      </c>
      <c r="V5" s="9">
        <v>2018</v>
      </c>
      <c r="W5" s="9" t="s">
        <v>12</v>
      </c>
      <c r="X5" s="9">
        <v>2017</v>
      </c>
      <c r="Y5" s="9">
        <v>2018</v>
      </c>
      <c r="Z5" s="9" t="s">
        <v>12</v>
      </c>
      <c r="AA5" s="9">
        <v>2017</v>
      </c>
      <c r="AB5" s="9">
        <v>2018</v>
      </c>
      <c r="AC5" s="9" t="s">
        <v>12</v>
      </c>
      <c r="AD5" s="9">
        <v>2017</v>
      </c>
      <c r="AE5" s="9">
        <v>2018</v>
      </c>
      <c r="AF5" s="9" t="s">
        <v>12</v>
      </c>
      <c r="AG5" s="9">
        <v>2017</v>
      </c>
      <c r="AH5" s="9">
        <v>2018</v>
      </c>
      <c r="AI5" s="9" t="s">
        <v>12</v>
      </c>
      <c r="AJ5" s="9">
        <v>2017</v>
      </c>
      <c r="AK5" s="9">
        <v>2018</v>
      </c>
      <c r="AL5" s="9" t="s">
        <v>12</v>
      </c>
      <c r="AM5" s="9">
        <v>2017</v>
      </c>
      <c r="AN5" s="9">
        <v>2018</v>
      </c>
      <c r="AO5" s="9" t="s">
        <v>12</v>
      </c>
      <c r="AP5" s="9">
        <v>2017</v>
      </c>
      <c r="AQ5" s="9">
        <v>2018</v>
      </c>
      <c r="AR5" s="9" t="s">
        <v>12</v>
      </c>
      <c r="AS5" s="9">
        <v>2017</v>
      </c>
      <c r="AT5" s="9">
        <v>2018</v>
      </c>
      <c r="AU5" s="9" t="s">
        <v>12</v>
      </c>
      <c r="AV5" s="9">
        <v>2017</v>
      </c>
      <c r="AW5" s="9">
        <v>2018</v>
      </c>
      <c r="AX5" s="9" t="s">
        <v>12</v>
      </c>
    </row>
    <row r="6" spans="2:52" s="10" customFormat="1" x14ac:dyDescent="0.3">
      <c r="B6" s="11" t="s">
        <v>13</v>
      </c>
      <c r="C6" s="12">
        <f>SUM(Таблица5[[2 ]])</f>
        <v>4243508327.4792643</v>
      </c>
      <c r="D6" s="12">
        <f>SUM(Таблица5[[3 ]])</f>
        <v>4695150426.2380009</v>
      </c>
      <c r="E6" s="12">
        <f>D6-C6</f>
        <v>451642098.75873661</v>
      </c>
      <c r="F6" s="12">
        <f>SUM(Таблица5[[5 ]])</f>
        <v>603234756.29976976</v>
      </c>
      <c r="G6" s="12">
        <f>SUM(Таблица5[[6 ]])</f>
        <v>692394734.70799983</v>
      </c>
      <c r="H6" s="12">
        <f>G6-F6</f>
        <v>89159978.408230066</v>
      </c>
      <c r="I6" s="12">
        <f>SUM(Таблица5[[8 ]])</f>
        <v>77930008.955134913</v>
      </c>
      <c r="J6" s="12">
        <f>SUM(Таблица5[[9 ]])</f>
        <v>119635178.86799997</v>
      </c>
      <c r="K6" s="12">
        <f>J6-I6</f>
        <v>41705169.912865058</v>
      </c>
      <c r="L6" s="12">
        <f>SUM(Таблица5[[11 ]])</f>
        <v>1289025.5521999998</v>
      </c>
      <c r="M6" s="12">
        <f>SUM(Таблица5[[12 ]])</f>
        <v>100235.55800000002</v>
      </c>
      <c r="N6" s="12">
        <f>M6-L6</f>
        <v>-1188789.9941999998</v>
      </c>
      <c r="O6" s="12">
        <f>SUM(Таблица5[[14 ]])</f>
        <v>6798968.764665002</v>
      </c>
      <c r="P6" s="12">
        <f>SUM(Таблица5[[15 ]])</f>
        <v>6672617.5159999989</v>
      </c>
      <c r="Q6" s="12">
        <f>P6-O6</f>
        <v>-126351.24866500311</v>
      </c>
      <c r="R6" s="12">
        <f>SUM(Таблица5[[17 ]])</f>
        <v>248040670.65488082</v>
      </c>
      <c r="S6" s="12">
        <f>SUM(Таблица5[[18 ]])</f>
        <v>315313689.26299965</v>
      </c>
      <c r="T6" s="12">
        <f>S6-R6</f>
        <v>67273018.608118832</v>
      </c>
      <c r="U6" s="12">
        <f>SUM(Таблица5[[20 ]])</f>
        <v>183104051.63803622</v>
      </c>
      <c r="V6" s="12">
        <f>SUM(Таблица5[[21 ]])</f>
        <v>262842147.52099988</v>
      </c>
      <c r="W6" s="12">
        <f>V6-U6</f>
        <v>79738095.882963657</v>
      </c>
      <c r="X6" s="12">
        <f>SUM(Таблица5[[23 ]])</f>
        <v>6688789.0860649999</v>
      </c>
      <c r="Y6" s="12">
        <f>SUM(Таблица5[[24 ]])</f>
        <v>2419896.5210000006</v>
      </c>
      <c r="Z6" s="12">
        <f>Y6-X6</f>
        <v>-4268892.5650649993</v>
      </c>
      <c r="AA6" s="12">
        <f>SUM(Таблица5[[26 ]])</f>
        <v>4390173.8073529964</v>
      </c>
      <c r="AB6" s="12">
        <f>SUM(Таблица5[[27 ]])</f>
        <v>14677429.762000011</v>
      </c>
      <c r="AC6" s="12">
        <f>AB6-AA6</f>
        <v>10287255.954647016</v>
      </c>
      <c r="AD6" s="12">
        <f>SUM(Таблица5[[29 ]])</f>
        <v>52036961.161128014</v>
      </c>
      <c r="AE6" s="12">
        <f>SUM(Таблица5[[30 ]])</f>
        <v>83292924.546000153</v>
      </c>
      <c r="AF6" s="12">
        <f>AE6-AD6</f>
        <v>31255963.384872139</v>
      </c>
      <c r="AG6" s="12">
        <f>SUM(Таблица5[[32 ]])</f>
        <v>1935555.0889829993</v>
      </c>
      <c r="AH6" s="12">
        <f>SUM(Таблица5[[33 ]])</f>
        <v>2132977.174000002</v>
      </c>
      <c r="AI6" s="12">
        <f>AH6-AG6</f>
        <v>197422.08501700265</v>
      </c>
      <c r="AJ6" s="12">
        <f>SUM(Таблица5[[35 ]])</f>
        <v>28583102.136776987</v>
      </c>
      <c r="AK6" s="12">
        <f>SUM(Таблица5[[36 ]])</f>
        <v>41023906.175000034</v>
      </c>
      <c r="AL6" s="12">
        <f>AK6-AJ6</f>
        <v>12440804.038223047</v>
      </c>
      <c r="AM6" s="12">
        <f>SUM(Таблица5[[38 ]])</f>
        <v>13360039.680095993</v>
      </c>
      <c r="AN6" s="12">
        <f>SUM(Таблица5[[39 ]])</f>
        <v>14286539.617000001</v>
      </c>
      <c r="AO6" s="12">
        <f>AN6-AM6</f>
        <v>926499.93690400757</v>
      </c>
      <c r="AP6" s="12">
        <f>SUM(Таблица5[[41 ]])</f>
        <v>124888513.26888593</v>
      </c>
      <c r="AQ6" s="12">
        <f>SUM(Таблица5[[42 ]])</f>
        <v>177483143.28299999</v>
      </c>
      <c r="AR6" s="12">
        <f>AQ6-AP6</f>
        <v>52594630.014114067</v>
      </c>
      <c r="AS6" s="12">
        <f>SUM(Таблица5[[44 ]])</f>
        <v>195243021.23507711</v>
      </c>
      <c r="AT6" s="12">
        <f>SUM(Таблица5[[45 ]])</f>
        <v>191106956.52200001</v>
      </c>
      <c r="AU6" s="12">
        <f>AT6-AS6</f>
        <v>-4136064.7130770981</v>
      </c>
      <c r="AV6" s="12">
        <f>SUM(Таблица5[[47 ]])</f>
        <v>4348160909.4086704</v>
      </c>
      <c r="AW6" s="12">
        <f>SUM(Таблица5[[48 ]])</f>
        <v>4842926020.1859999</v>
      </c>
      <c r="AX6" s="12">
        <f>AW6-AV6</f>
        <v>494765110.77732944</v>
      </c>
    </row>
    <row r="7" spans="2:52" s="6" customFormat="1" x14ac:dyDescent="0.3">
      <c r="B7" s="13" t="s">
        <v>14</v>
      </c>
      <c r="C7" s="14" t="s">
        <v>15</v>
      </c>
      <c r="D7" s="14" t="s">
        <v>16</v>
      </c>
      <c r="E7" s="14" t="s">
        <v>17</v>
      </c>
      <c r="F7" s="14" t="s">
        <v>18</v>
      </c>
      <c r="G7" s="14" t="s">
        <v>19</v>
      </c>
      <c r="H7" s="14" t="s">
        <v>20</v>
      </c>
      <c r="I7" s="14" t="s">
        <v>21</v>
      </c>
      <c r="J7" s="14" t="s">
        <v>22</v>
      </c>
      <c r="K7" s="14" t="s">
        <v>23</v>
      </c>
      <c r="L7" s="14" t="s">
        <v>24</v>
      </c>
      <c r="M7" s="14" t="s">
        <v>25</v>
      </c>
      <c r="N7" s="14" t="s">
        <v>26</v>
      </c>
      <c r="O7" s="14" t="s">
        <v>27</v>
      </c>
      <c r="P7" s="14" t="s">
        <v>28</v>
      </c>
      <c r="Q7" s="14" t="s">
        <v>29</v>
      </c>
      <c r="R7" s="14" t="s">
        <v>30</v>
      </c>
      <c r="S7" s="14" t="s">
        <v>31</v>
      </c>
      <c r="T7" s="14" t="s">
        <v>32</v>
      </c>
      <c r="U7" s="14" t="s">
        <v>33</v>
      </c>
      <c r="V7" s="14" t="s">
        <v>34</v>
      </c>
      <c r="W7" s="14" t="s">
        <v>35</v>
      </c>
      <c r="X7" s="14" t="s">
        <v>36</v>
      </c>
      <c r="Y7" s="14" t="s">
        <v>37</v>
      </c>
      <c r="Z7" s="14" t="s">
        <v>38</v>
      </c>
      <c r="AA7" s="14" t="s">
        <v>39</v>
      </c>
      <c r="AB7" s="14" t="s">
        <v>40</v>
      </c>
      <c r="AC7" s="14" t="s">
        <v>41</v>
      </c>
      <c r="AD7" s="14" t="s">
        <v>42</v>
      </c>
      <c r="AE7" s="14" t="s">
        <v>43</v>
      </c>
      <c r="AF7" s="14" t="s">
        <v>44</v>
      </c>
      <c r="AG7" s="14" t="s">
        <v>45</v>
      </c>
      <c r="AH7" s="14" t="s">
        <v>46</v>
      </c>
      <c r="AI7" s="14" t="s">
        <v>47</v>
      </c>
      <c r="AJ7" s="14" t="s">
        <v>48</v>
      </c>
      <c r="AK7" s="14" t="s">
        <v>49</v>
      </c>
      <c r="AL7" s="14" t="s">
        <v>50</v>
      </c>
      <c r="AM7" s="14" t="s">
        <v>51</v>
      </c>
      <c r="AN7" s="14" t="s">
        <v>52</v>
      </c>
      <c r="AO7" s="14" t="s">
        <v>53</v>
      </c>
      <c r="AP7" s="14" t="s">
        <v>54</v>
      </c>
      <c r="AQ7" s="14" t="s">
        <v>55</v>
      </c>
      <c r="AR7" s="14" t="s">
        <v>56</v>
      </c>
      <c r="AS7" s="14" t="s">
        <v>57</v>
      </c>
      <c r="AT7" s="14" t="s">
        <v>58</v>
      </c>
      <c r="AU7" s="14" t="s">
        <v>59</v>
      </c>
      <c r="AV7" s="14" t="s">
        <v>60</v>
      </c>
      <c r="AW7" s="14" t="s">
        <v>61</v>
      </c>
      <c r="AX7" s="15" t="s">
        <v>62</v>
      </c>
    </row>
    <row r="8" spans="2:52" x14ac:dyDescent="0.3">
      <c r="B8" s="16" t="s">
        <v>287</v>
      </c>
      <c r="C8" s="17">
        <v>215.29499999999999</v>
      </c>
      <c r="D8" s="18">
        <v>456.59199999999998</v>
      </c>
      <c r="E8" s="17">
        <f t="shared" ref="E8:E29" si="0">D8-C8</f>
        <v>241.297</v>
      </c>
      <c r="F8" s="17">
        <v>103234828.76964</v>
      </c>
      <c r="G8" s="18">
        <v>112563765.568</v>
      </c>
      <c r="H8" s="17">
        <f t="shared" ref="H8:H29" si="1">G8-F8</f>
        <v>9328936.798360005</v>
      </c>
      <c r="I8" s="17">
        <v>141855.29199999999</v>
      </c>
      <c r="J8" s="18">
        <v>0</v>
      </c>
      <c r="K8" s="17">
        <f t="shared" ref="K8:K29" si="2">J8-I8</f>
        <v>-141855.29199999999</v>
      </c>
      <c r="L8" s="17">
        <v>0</v>
      </c>
      <c r="M8" s="18">
        <v>0</v>
      </c>
      <c r="N8" s="17">
        <f t="shared" ref="N8:N71" si="3">M8-L8</f>
        <v>0</v>
      </c>
      <c r="O8" s="17">
        <v>0</v>
      </c>
      <c r="P8" s="18">
        <v>0</v>
      </c>
      <c r="Q8" s="17">
        <f t="shared" ref="Q8:Q29" si="4">P8-O8</f>
        <v>0</v>
      </c>
      <c r="R8" s="17">
        <v>29633663.427999999</v>
      </c>
      <c r="S8" s="18">
        <v>19176676.171999998</v>
      </c>
      <c r="T8" s="17">
        <f t="shared" ref="T8:T29" si="5">S8-R8</f>
        <v>-10456987.256000001</v>
      </c>
      <c r="U8" s="17">
        <v>0</v>
      </c>
      <c r="V8" s="18">
        <v>19176676.171999998</v>
      </c>
      <c r="W8" s="17">
        <f t="shared" ref="W8:W29" si="6">V8-U8</f>
        <v>19176676.171999998</v>
      </c>
      <c r="X8" s="17">
        <v>0</v>
      </c>
      <c r="Y8" s="18">
        <v>0</v>
      </c>
      <c r="Z8" s="17">
        <f t="shared" ref="Z8:Z29" si="7">Y8-X8</f>
        <v>0</v>
      </c>
      <c r="AA8" s="17">
        <v>0</v>
      </c>
      <c r="AB8" s="18">
        <v>42.759</v>
      </c>
      <c r="AC8" s="17">
        <f t="shared" ref="AC8:AC29" si="8">AB8-AA8</f>
        <v>42.759</v>
      </c>
      <c r="AD8" s="17">
        <v>22037.876</v>
      </c>
      <c r="AE8" s="18">
        <v>12955.785</v>
      </c>
      <c r="AF8" s="17">
        <f t="shared" ref="AF8:AF29" si="9">AE8-AD8</f>
        <v>-9082.0910000000003</v>
      </c>
      <c r="AG8" s="17">
        <v>395.17633999999998</v>
      </c>
      <c r="AH8" s="18">
        <v>65.39</v>
      </c>
      <c r="AI8" s="17">
        <f t="shared" ref="AI8:AI29" si="10">AH8-AG8</f>
        <v>-329.78634</v>
      </c>
      <c r="AJ8" s="17">
        <v>14.465</v>
      </c>
      <c r="AK8" s="18">
        <v>7.9859999999999998</v>
      </c>
      <c r="AL8" s="17">
        <f t="shared" ref="AL8:AL29" si="11">AK8-AJ8</f>
        <v>-6.4790000000000001</v>
      </c>
      <c r="AM8" s="17">
        <v>3286.7420000000002</v>
      </c>
      <c r="AN8" s="18">
        <v>3492.491</v>
      </c>
      <c r="AO8" s="17">
        <f t="shared" ref="AO8:AO29" si="12">AN8-AM8</f>
        <v>205.7489999999998</v>
      </c>
      <c r="AP8" s="17">
        <v>0</v>
      </c>
      <c r="AQ8" s="18">
        <v>0</v>
      </c>
      <c r="AR8" s="17">
        <f t="shared" ref="AR8:AR29" si="13">AQ8-AP8</f>
        <v>0</v>
      </c>
      <c r="AS8" s="17">
        <v>73717015.369000003</v>
      </c>
      <c r="AT8" s="18">
        <v>68043393.890000001</v>
      </c>
      <c r="AU8" s="17">
        <f t="shared" ref="AU8:AU29" si="14">AT8-AS8</f>
        <v>-5673621.4790000021</v>
      </c>
      <c r="AV8" s="17">
        <v>486.30029999999999</v>
      </c>
      <c r="AW8" s="18">
        <v>25327587.686999999</v>
      </c>
      <c r="AX8" s="17">
        <f t="shared" ref="AX8:AX29" si="15">AW8-AV8</f>
        <v>25327101.386700001</v>
      </c>
      <c r="AZ8" s="35">
        <f>Таблица5[[#This Row],[3 ]]+Таблица5[[#This Row],[6 ]]+Таблица5[[#This Row],[9 ]]-Таблица5[[#This Row],[18 ]]-Таблица5[[#This Row],[24 ]]-Таблица5[[#This Row],[27 ]]-Таблица5[[#This Row],[30 ]]-Таблица5[[#This Row],[33 ]]-Таблица5[[#This Row],[36 ]]-Таблица5[[#This Row],[39 ]]-Таблица5[[#This Row],[45 ]]</f>
        <v>25327587.687000006</v>
      </c>
    </row>
    <row r="9" spans="2:52" x14ac:dyDescent="0.3">
      <c r="B9" s="16" t="s">
        <v>357</v>
      </c>
      <c r="C9" s="17">
        <v>11692463.161584999</v>
      </c>
      <c r="D9" s="18">
        <v>4259213.2779999999</v>
      </c>
      <c r="E9" s="17">
        <f t="shared" si="0"/>
        <v>-7433249.8835849995</v>
      </c>
      <c r="F9" s="17">
        <v>41915554.553790003</v>
      </c>
      <c r="G9" s="18">
        <v>53914824.365000002</v>
      </c>
      <c r="H9" s="17">
        <f t="shared" si="1"/>
        <v>11999269.811209999</v>
      </c>
      <c r="I9" s="17">
        <v>84227.580499999996</v>
      </c>
      <c r="J9" s="18">
        <v>94903.222999999998</v>
      </c>
      <c r="K9" s="17">
        <f t="shared" si="2"/>
        <v>10675.642500000002</v>
      </c>
      <c r="L9" s="17">
        <v>0</v>
      </c>
      <c r="M9" s="18">
        <v>0</v>
      </c>
      <c r="N9" s="17">
        <f t="shared" si="3"/>
        <v>0</v>
      </c>
      <c r="O9" s="17">
        <v>551.69200000000001</v>
      </c>
      <c r="P9" s="18">
        <v>2259.6109999999999</v>
      </c>
      <c r="Q9" s="17">
        <f t="shared" si="4"/>
        <v>1707.9189999999999</v>
      </c>
      <c r="R9" s="17">
        <v>10698591.500600001</v>
      </c>
      <c r="S9" s="18">
        <v>7700680.9100000001</v>
      </c>
      <c r="T9" s="17">
        <f t="shared" si="5"/>
        <v>-2997910.5906000007</v>
      </c>
      <c r="U9" s="17">
        <v>10695854.885</v>
      </c>
      <c r="V9" s="18">
        <v>7698454.7549999999</v>
      </c>
      <c r="W9" s="17">
        <f t="shared" si="6"/>
        <v>-2997400.13</v>
      </c>
      <c r="X9" s="17">
        <v>218.95599999999999</v>
      </c>
      <c r="Y9" s="18">
        <v>539.21600000000001</v>
      </c>
      <c r="Z9" s="17">
        <f t="shared" si="7"/>
        <v>320.26</v>
      </c>
      <c r="AA9" s="17">
        <v>11474.475</v>
      </c>
      <c r="AB9" s="18">
        <v>993.39800000000002</v>
      </c>
      <c r="AC9" s="17">
        <f t="shared" si="8"/>
        <v>-10481.077000000001</v>
      </c>
      <c r="AD9" s="17">
        <v>888.97677499999998</v>
      </c>
      <c r="AE9" s="18">
        <v>15903.069</v>
      </c>
      <c r="AF9" s="17">
        <f t="shared" si="9"/>
        <v>15014.092225</v>
      </c>
      <c r="AG9" s="17">
        <v>5997.5128299999997</v>
      </c>
      <c r="AH9" s="18">
        <v>1364.9949999999999</v>
      </c>
      <c r="AI9" s="17">
        <f t="shared" si="10"/>
        <v>-4632.5178299999998</v>
      </c>
      <c r="AJ9" s="17">
        <v>209.87</v>
      </c>
      <c r="AK9" s="18">
        <v>160.214</v>
      </c>
      <c r="AL9" s="17">
        <f t="shared" si="11"/>
        <v>-49.656000000000006</v>
      </c>
      <c r="AM9" s="17">
        <v>13027.081319999999</v>
      </c>
      <c r="AN9" s="18">
        <v>11069.745999999999</v>
      </c>
      <c r="AO9" s="17">
        <f t="shared" si="12"/>
        <v>-1957.3353200000001</v>
      </c>
      <c r="AP9" s="17">
        <v>4258862.8629999999</v>
      </c>
      <c r="AQ9" s="18">
        <v>10531991.130999999</v>
      </c>
      <c r="AR9" s="17">
        <f t="shared" si="13"/>
        <v>6273128.2679999992</v>
      </c>
      <c r="AS9" s="17">
        <v>38702103.468000002</v>
      </c>
      <c r="AT9" s="18">
        <v>40005505.685999997</v>
      </c>
      <c r="AU9" s="17">
        <f t="shared" si="14"/>
        <v>1303402.2179999948</v>
      </c>
      <c r="AV9" s="17">
        <v>4259733.4553500004</v>
      </c>
      <c r="AW9" s="18">
        <v>10532723.630999999</v>
      </c>
      <c r="AX9" s="17">
        <f t="shared" si="15"/>
        <v>6272990.1756499987</v>
      </c>
    </row>
    <row r="10" spans="2:52" x14ac:dyDescent="0.3">
      <c r="B10" s="16" t="s">
        <v>561</v>
      </c>
      <c r="C10" s="17">
        <v>0</v>
      </c>
      <c r="D10" s="18">
        <v>29383273.374000002</v>
      </c>
      <c r="E10" s="17">
        <f t="shared" si="0"/>
        <v>29383273.374000002</v>
      </c>
      <c r="F10" s="17">
        <v>11.241</v>
      </c>
      <c r="G10" s="18">
        <v>16089612.354</v>
      </c>
      <c r="H10" s="17">
        <f t="shared" si="1"/>
        <v>16089601.113</v>
      </c>
      <c r="I10" s="17">
        <v>0</v>
      </c>
      <c r="J10" s="18">
        <v>13622.648999999999</v>
      </c>
      <c r="K10" s="17">
        <f t="shared" si="2"/>
        <v>13622.648999999999</v>
      </c>
      <c r="L10" s="17">
        <v>0</v>
      </c>
      <c r="M10" s="18">
        <v>0</v>
      </c>
      <c r="N10" s="17">
        <f t="shared" si="3"/>
        <v>0</v>
      </c>
      <c r="O10" s="17">
        <v>0</v>
      </c>
      <c r="P10" s="18">
        <v>0</v>
      </c>
      <c r="Q10" s="17">
        <f t="shared" si="4"/>
        <v>0</v>
      </c>
      <c r="R10" s="17">
        <v>0</v>
      </c>
      <c r="S10" s="18">
        <v>6243200.0899999999</v>
      </c>
      <c r="T10" s="17">
        <f t="shared" si="5"/>
        <v>6243200.0899999999</v>
      </c>
      <c r="U10" s="17">
        <v>0</v>
      </c>
      <c r="V10" s="18">
        <v>6243199.9400000004</v>
      </c>
      <c r="W10" s="17">
        <f t="shared" si="6"/>
        <v>6243199.9400000004</v>
      </c>
      <c r="X10" s="17">
        <v>0</v>
      </c>
      <c r="Y10" s="18">
        <v>12.231</v>
      </c>
      <c r="Z10" s="17">
        <f t="shared" si="7"/>
        <v>12.231</v>
      </c>
      <c r="AA10" s="17">
        <v>0</v>
      </c>
      <c r="AB10" s="18">
        <v>0</v>
      </c>
      <c r="AC10" s="17">
        <f t="shared" si="8"/>
        <v>0</v>
      </c>
      <c r="AD10" s="17">
        <v>0.4</v>
      </c>
      <c r="AE10" s="18">
        <v>1664.4290000000001</v>
      </c>
      <c r="AF10" s="17">
        <f t="shared" si="9"/>
        <v>1664.029</v>
      </c>
      <c r="AG10" s="17">
        <v>0.14099999999999999</v>
      </c>
      <c r="AH10" s="18">
        <v>64.921999999999997</v>
      </c>
      <c r="AI10" s="17">
        <f t="shared" si="10"/>
        <v>64.780999999999992</v>
      </c>
      <c r="AJ10" s="17">
        <v>10.7</v>
      </c>
      <c r="AK10" s="18">
        <v>625.80499999999995</v>
      </c>
      <c r="AL10" s="17">
        <f t="shared" si="11"/>
        <v>615.1049999999999</v>
      </c>
      <c r="AM10" s="17">
        <v>0</v>
      </c>
      <c r="AN10" s="18">
        <v>28.972999999999999</v>
      </c>
      <c r="AO10" s="17">
        <f t="shared" si="12"/>
        <v>28.972999999999999</v>
      </c>
      <c r="AP10" s="17">
        <v>0</v>
      </c>
      <c r="AQ10" s="18">
        <v>39227494</v>
      </c>
      <c r="AR10" s="17">
        <f t="shared" si="13"/>
        <v>39227494</v>
      </c>
      <c r="AS10" s="17">
        <v>0</v>
      </c>
      <c r="AT10" s="18">
        <v>39240550.049999997</v>
      </c>
      <c r="AU10" s="17">
        <f t="shared" si="14"/>
        <v>39240550.049999997</v>
      </c>
      <c r="AV10" s="17">
        <v>0</v>
      </c>
      <c r="AW10" s="18">
        <v>361.87700000000001</v>
      </c>
      <c r="AX10" s="17">
        <f t="shared" si="15"/>
        <v>361.87700000000001</v>
      </c>
    </row>
    <row r="11" spans="2:52" x14ac:dyDescent="0.3">
      <c r="B11" s="16" t="s">
        <v>446</v>
      </c>
      <c r="C11" s="17">
        <v>5201986.6987199998</v>
      </c>
      <c r="D11" s="18">
        <v>10120288.137</v>
      </c>
      <c r="E11" s="17">
        <f t="shared" si="0"/>
        <v>4918301.4382800004</v>
      </c>
      <c r="F11" s="17">
        <v>267363.92665799998</v>
      </c>
      <c r="G11" s="18">
        <v>12642549.559</v>
      </c>
      <c r="H11" s="17">
        <f t="shared" si="1"/>
        <v>12375185.632342</v>
      </c>
      <c r="I11" s="17">
        <v>284018.0895</v>
      </c>
      <c r="J11" s="18">
        <v>177553.28599999999</v>
      </c>
      <c r="K11" s="17">
        <f t="shared" si="2"/>
        <v>-106464.80350000001</v>
      </c>
      <c r="L11" s="17">
        <v>0</v>
      </c>
      <c r="M11" s="18">
        <v>0</v>
      </c>
      <c r="N11" s="17">
        <f t="shared" si="3"/>
        <v>0</v>
      </c>
      <c r="O11" s="17">
        <v>0</v>
      </c>
      <c r="P11" s="18">
        <v>0.66</v>
      </c>
      <c r="Q11" s="17">
        <f t="shared" si="4"/>
        <v>0.66</v>
      </c>
      <c r="R11" s="17">
        <v>53158.01</v>
      </c>
      <c r="S11" s="18">
        <v>174069.408</v>
      </c>
      <c r="T11" s="17">
        <f t="shared" si="5"/>
        <v>120911.39799999999</v>
      </c>
      <c r="U11" s="17">
        <v>26675.922999999999</v>
      </c>
      <c r="V11" s="18">
        <v>88248.998000000007</v>
      </c>
      <c r="W11" s="17">
        <f t="shared" si="6"/>
        <v>61573.075000000012</v>
      </c>
      <c r="X11" s="17">
        <v>15.019</v>
      </c>
      <c r="Y11" s="18">
        <v>5116.0450000000001</v>
      </c>
      <c r="Z11" s="17">
        <f t="shared" si="7"/>
        <v>5101.0259999999998</v>
      </c>
      <c r="AA11" s="17">
        <v>8132.0553</v>
      </c>
      <c r="AB11" s="18">
        <v>517.73800000000006</v>
      </c>
      <c r="AC11" s="17">
        <f t="shared" si="8"/>
        <v>-7614.3172999999997</v>
      </c>
      <c r="AD11" s="17">
        <v>52667.33309</v>
      </c>
      <c r="AE11" s="18">
        <v>88145.210999999996</v>
      </c>
      <c r="AF11" s="17">
        <f t="shared" si="9"/>
        <v>35477.877909999996</v>
      </c>
      <c r="AG11" s="17">
        <v>4621.2367800000002</v>
      </c>
      <c r="AH11" s="18">
        <v>48654.133000000002</v>
      </c>
      <c r="AI11" s="17">
        <f t="shared" si="10"/>
        <v>44032.896220000002</v>
      </c>
      <c r="AJ11" s="17">
        <v>729.73720000000003</v>
      </c>
      <c r="AK11" s="18">
        <v>1614.0640000000001</v>
      </c>
      <c r="AL11" s="17">
        <f t="shared" si="11"/>
        <v>884.32680000000005</v>
      </c>
      <c r="AM11" s="17">
        <v>9783.7497679999997</v>
      </c>
      <c r="AN11" s="18">
        <v>8831.4210000000003</v>
      </c>
      <c r="AO11" s="17">
        <f t="shared" si="12"/>
        <v>-952.3287679999994</v>
      </c>
      <c r="AP11" s="17">
        <v>216515</v>
      </c>
      <c r="AQ11" s="18">
        <v>345265.73800000001</v>
      </c>
      <c r="AR11" s="17">
        <f t="shared" si="13"/>
        <v>128750.73800000001</v>
      </c>
      <c r="AS11" s="17">
        <v>213805.24</v>
      </c>
      <c r="AT11" s="18">
        <v>14083092.641000001</v>
      </c>
      <c r="AU11" s="17">
        <f t="shared" si="14"/>
        <v>13869287.401000001</v>
      </c>
      <c r="AV11" s="17">
        <v>5410456.3337399997</v>
      </c>
      <c r="AW11" s="18">
        <v>8530350.3210000005</v>
      </c>
      <c r="AX11" s="17">
        <f t="shared" si="15"/>
        <v>3119893.9872600008</v>
      </c>
    </row>
    <row r="12" spans="2:52" x14ac:dyDescent="0.3">
      <c r="B12" s="16" t="s">
        <v>74</v>
      </c>
      <c r="C12" s="17">
        <v>2116033.0970000001</v>
      </c>
      <c r="D12" s="18">
        <v>13288278.919</v>
      </c>
      <c r="E12" s="17">
        <f t="shared" si="0"/>
        <v>11172245.822000001</v>
      </c>
      <c r="F12" s="17">
        <v>24778594.281750001</v>
      </c>
      <c r="G12" s="18">
        <v>41474487.799999997</v>
      </c>
      <c r="H12" s="17">
        <f t="shared" si="1"/>
        <v>16695893.518249996</v>
      </c>
      <c r="I12" s="17">
        <v>3.5609999999999999</v>
      </c>
      <c r="J12" s="18">
        <v>0</v>
      </c>
      <c r="K12" s="17">
        <f t="shared" si="2"/>
        <v>-3.5609999999999999</v>
      </c>
      <c r="L12" s="17">
        <v>0</v>
      </c>
      <c r="M12" s="18">
        <v>0</v>
      </c>
      <c r="N12" s="17">
        <f t="shared" si="3"/>
        <v>0</v>
      </c>
      <c r="O12" s="17">
        <v>4.9240000000000004</v>
      </c>
      <c r="P12" s="18">
        <v>0</v>
      </c>
      <c r="Q12" s="17">
        <f t="shared" si="4"/>
        <v>-4.9240000000000004</v>
      </c>
      <c r="R12" s="17">
        <v>14233622.640000001</v>
      </c>
      <c r="S12" s="18">
        <v>40263862.800999999</v>
      </c>
      <c r="T12" s="17">
        <f t="shared" si="5"/>
        <v>26030240.160999998</v>
      </c>
      <c r="U12" s="17">
        <v>12060005.927999999</v>
      </c>
      <c r="V12" s="18">
        <v>22958132.631999999</v>
      </c>
      <c r="W12" s="17">
        <f t="shared" si="6"/>
        <v>10898126.704</v>
      </c>
      <c r="X12" s="17">
        <v>5.4850000000000003</v>
      </c>
      <c r="Y12" s="18">
        <v>38.865000000000002</v>
      </c>
      <c r="Z12" s="17">
        <f t="shared" si="7"/>
        <v>33.380000000000003</v>
      </c>
      <c r="AA12" s="17">
        <v>10</v>
      </c>
      <c r="AB12" s="18">
        <v>7.7359999999999998</v>
      </c>
      <c r="AC12" s="17">
        <f t="shared" si="8"/>
        <v>-2.2640000000000002</v>
      </c>
      <c r="AD12" s="17">
        <v>497.68200000000002</v>
      </c>
      <c r="AE12" s="18">
        <v>27621.223999999998</v>
      </c>
      <c r="AF12" s="17">
        <f t="shared" si="9"/>
        <v>27123.541999999998</v>
      </c>
      <c r="AG12" s="17">
        <v>110.39100000000001</v>
      </c>
      <c r="AH12" s="18">
        <v>471.726</v>
      </c>
      <c r="AI12" s="17">
        <f t="shared" si="10"/>
        <v>361.33499999999998</v>
      </c>
      <c r="AJ12" s="17">
        <v>593.39535000000001</v>
      </c>
      <c r="AK12" s="18">
        <v>3164.759</v>
      </c>
      <c r="AL12" s="17">
        <f t="shared" si="11"/>
        <v>2571.3636500000002</v>
      </c>
      <c r="AM12" s="17">
        <v>0</v>
      </c>
      <c r="AN12" s="18">
        <v>474.54199999999997</v>
      </c>
      <c r="AO12" s="17">
        <f t="shared" si="12"/>
        <v>474.54199999999997</v>
      </c>
      <c r="AP12" s="17">
        <v>10</v>
      </c>
      <c r="AQ12" s="18">
        <v>7149222.7560000001</v>
      </c>
      <c r="AR12" s="17">
        <f t="shared" si="13"/>
        <v>7149212.7560000001</v>
      </c>
      <c r="AS12" s="17">
        <v>3898772.1</v>
      </c>
      <c r="AT12" s="18">
        <v>6440000</v>
      </c>
      <c r="AU12" s="17">
        <f t="shared" si="14"/>
        <v>2541227.9</v>
      </c>
      <c r="AV12" s="17">
        <v>8761019.2464000005</v>
      </c>
      <c r="AW12" s="18">
        <v>8027125.0659999996</v>
      </c>
      <c r="AX12" s="17">
        <f t="shared" si="15"/>
        <v>-733894.18040000089</v>
      </c>
    </row>
    <row r="13" spans="2:52" x14ac:dyDescent="0.3">
      <c r="B13" s="16" t="s">
        <v>619</v>
      </c>
      <c r="C13" s="17">
        <v>196874.543263</v>
      </c>
      <c r="D13" s="18">
        <v>1559.203</v>
      </c>
      <c r="E13" s="17">
        <f t="shared" si="0"/>
        <v>-195315.34026299999</v>
      </c>
      <c r="F13" s="17">
        <v>225668.629093</v>
      </c>
      <c r="G13" s="18">
        <v>5162308.5060000001</v>
      </c>
      <c r="H13" s="17">
        <f t="shared" si="1"/>
        <v>4936639.8769070003</v>
      </c>
      <c r="I13" s="17">
        <v>91331.348345000006</v>
      </c>
      <c r="J13" s="18">
        <v>111691.98699999999</v>
      </c>
      <c r="K13" s="17">
        <f t="shared" si="2"/>
        <v>20360.638654999988</v>
      </c>
      <c r="L13" s="17">
        <v>0</v>
      </c>
      <c r="M13" s="18">
        <v>0</v>
      </c>
      <c r="N13" s="17">
        <f t="shared" si="3"/>
        <v>0</v>
      </c>
      <c r="O13" s="17">
        <v>169.511</v>
      </c>
      <c r="P13" s="18">
        <v>7910.335</v>
      </c>
      <c r="Q13" s="17">
        <f t="shared" si="4"/>
        <v>7740.8239999999996</v>
      </c>
      <c r="R13" s="17">
        <v>14055.316000000001</v>
      </c>
      <c r="S13" s="18">
        <v>26457.800999999999</v>
      </c>
      <c r="T13" s="17">
        <f t="shared" si="5"/>
        <v>12402.484999999999</v>
      </c>
      <c r="U13" s="17">
        <v>184864.80300000001</v>
      </c>
      <c r="V13" s="18">
        <v>17118.472000000002</v>
      </c>
      <c r="W13" s="17">
        <f t="shared" si="6"/>
        <v>-167746.33100000001</v>
      </c>
      <c r="X13" s="17">
        <v>6822.5835999999999</v>
      </c>
      <c r="Y13" s="18">
        <v>193.08199999999999</v>
      </c>
      <c r="Z13" s="17">
        <f t="shared" si="7"/>
        <v>-6629.5015999999996</v>
      </c>
      <c r="AA13" s="17">
        <v>253.16499999999999</v>
      </c>
      <c r="AB13" s="18">
        <v>218.12100000000001</v>
      </c>
      <c r="AC13" s="17">
        <f t="shared" si="8"/>
        <v>-35.043999999999983</v>
      </c>
      <c r="AD13" s="17">
        <v>8454.9159</v>
      </c>
      <c r="AE13" s="18">
        <v>2468.8220000000001</v>
      </c>
      <c r="AF13" s="17">
        <f t="shared" si="9"/>
        <v>-5986.0938999999998</v>
      </c>
      <c r="AG13" s="17">
        <v>5985.558677</v>
      </c>
      <c r="AH13" s="18">
        <v>2343.6759999999999</v>
      </c>
      <c r="AI13" s="17">
        <f t="shared" si="10"/>
        <v>-3641.8826770000001</v>
      </c>
      <c r="AJ13" s="17">
        <v>29489.236595999999</v>
      </c>
      <c r="AK13" s="18">
        <v>20165.11</v>
      </c>
      <c r="AL13" s="17">
        <f t="shared" si="11"/>
        <v>-9324.1265959999982</v>
      </c>
      <c r="AM13" s="17">
        <v>5192.9152640000002</v>
      </c>
      <c r="AN13" s="18">
        <v>7316.9719999999998</v>
      </c>
      <c r="AO13" s="17">
        <f t="shared" si="12"/>
        <v>2124.0567359999995</v>
      </c>
      <c r="AP13" s="17">
        <v>39.241</v>
      </c>
      <c r="AQ13" s="18">
        <v>2533997.39</v>
      </c>
      <c r="AR13" s="17">
        <f t="shared" si="13"/>
        <v>2533958.1490000002</v>
      </c>
      <c r="AS13" s="17">
        <v>68940.62</v>
      </c>
      <c r="AT13" s="18">
        <v>2681169.801</v>
      </c>
      <c r="AU13" s="17">
        <f t="shared" si="14"/>
        <v>2612229.1809999999</v>
      </c>
      <c r="AV13" s="17">
        <v>376141.200664</v>
      </c>
      <c r="AW13" s="18">
        <v>2535226.3110000002</v>
      </c>
      <c r="AX13" s="17">
        <f t="shared" si="15"/>
        <v>2159085.1103360001</v>
      </c>
    </row>
    <row r="14" spans="2:52" x14ac:dyDescent="0.3">
      <c r="B14" s="16" t="s">
        <v>84</v>
      </c>
      <c r="C14" s="17">
        <v>9178550.5250000004</v>
      </c>
      <c r="D14" s="18">
        <v>771019.46400000004</v>
      </c>
      <c r="E14" s="17">
        <f t="shared" si="0"/>
        <v>-8407531.0610000007</v>
      </c>
      <c r="F14" s="17">
        <v>93537.959000000003</v>
      </c>
      <c r="G14" s="18">
        <v>4247558.8590000002</v>
      </c>
      <c r="H14" s="17">
        <f t="shared" si="1"/>
        <v>4154020.9000000004</v>
      </c>
      <c r="I14" s="17">
        <v>2025.13</v>
      </c>
      <c r="J14" s="18">
        <v>135982.478</v>
      </c>
      <c r="K14" s="17">
        <f t="shared" si="2"/>
        <v>133957.348</v>
      </c>
      <c r="L14" s="17">
        <v>0</v>
      </c>
      <c r="M14" s="18">
        <v>0</v>
      </c>
      <c r="N14" s="17">
        <f t="shared" si="3"/>
        <v>0</v>
      </c>
      <c r="O14" s="17">
        <v>57.594999999999999</v>
      </c>
      <c r="P14" s="18">
        <v>2302.1</v>
      </c>
      <c r="Q14" s="17">
        <f t="shared" si="4"/>
        <v>2244.5050000000001</v>
      </c>
      <c r="R14" s="17">
        <v>16485.451000000001</v>
      </c>
      <c r="S14" s="18">
        <v>2118516.2110000001</v>
      </c>
      <c r="T14" s="17">
        <f t="shared" si="5"/>
        <v>2102030.7600000002</v>
      </c>
      <c r="U14" s="17">
        <v>0</v>
      </c>
      <c r="V14" s="18">
        <v>2114183</v>
      </c>
      <c r="W14" s="17">
        <f t="shared" si="6"/>
        <v>2114183</v>
      </c>
      <c r="X14" s="17">
        <v>1189.4829999999999</v>
      </c>
      <c r="Y14" s="18">
        <v>1568.2280000000001</v>
      </c>
      <c r="Z14" s="17">
        <f t="shared" si="7"/>
        <v>378.74500000000012</v>
      </c>
      <c r="AA14" s="17">
        <v>20</v>
      </c>
      <c r="AB14" s="18">
        <v>63.962000000000003</v>
      </c>
      <c r="AC14" s="17">
        <f t="shared" si="8"/>
        <v>43.962000000000003</v>
      </c>
      <c r="AD14" s="17">
        <v>262598.7635</v>
      </c>
      <c r="AE14" s="18">
        <v>6213.7960000000003</v>
      </c>
      <c r="AF14" s="17">
        <f t="shared" si="9"/>
        <v>-256384.9675</v>
      </c>
      <c r="AG14" s="17">
        <v>172.52529999999999</v>
      </c>
      <c r="AH14" s="18">
        <v>123.676</v>
      </c>
      <c r="AI14" s="17">
        <f t="shared" si="10"/>
        <v>-48.849299999999985</v>
      </c>
      <c r="AJ14" s="17">
        <v>4.9000000000000004</v>
      </c>
      <c r="AK14" s="18">
        <v>0.98</v>
      </c>
      <c r="AL14" s="17">
        <f t="shared" si="11"/>
        <v>-3.9200000000000004</v>
      </c>
      <c r="AM14" s="17">
        <v>41420.582199999997</v>
      </c>
      <c r="AN14" s="18">
        <v>37812.646000000001</v>
      </c>
      <c r="AO14" s="17">
        <f t="shared" si="12"/>
        <v>-3607.9361999999965</v>
      </c>
      <c r="AP14" s="17">
        <v>31777.38</v>
      </c>
      <c r="AQ14" s="18">
        <v>30800</v>
      </c>
      <c r="AR14" s="17">
        <f t="shared" si="13"/>
        <v>-977.38000000000102</v>
      </c>
      <c r="AS14" s="17">
        <v>95.27</v>
      </c>
      <c r="AT14" s="18">
        <v>2187490.2170000002</v>
      </c>
      <c r="AU14" s="17">
        <f t="shared" si="14"/>
        <v>2187394.9470000002</v>
      </c>
      <c r="AV14" s="17">
        <v>8952069.0439999998</v>
      </c>
      <c r="AW14" s="18">
        <v>802771.08499999996</v>
      </c>
      <c r="AX14" s="17">
        <f t="shared" si="15"/>
        <v>-8149297.9589999998</v>
      </c>
    </row>
    <row r="15" spans="2:52" x14ac:dyDescent="0.3">
      <c r="B15" s="16" t="s">
        <v>116</v>
      </c>
      <c r="C15" s="17">
        <v>4595.7169999999996</v>
      </c>
      <c r="D15" s="18">
        <v>1645401.2649999999</v>
      </c>
      <c r="E15" s="17">
        <f t="shared" si="0"/>
        <v>1640805.548</v>
      </c>
      <c r="F15" s="17">
        <v>70053.404880000002</v>
      </c>
      <c r="G15" s="18">
        <v>310716.57199999999</v>
      </c>
      <c r="H15" s="17">
        <f t="shared" si="1"/>
        <v>240663.16712</v>
      </c>
      <c r="I15" s="17">
        <v>24335.167000000001</v>
      </c>
      <c r="J15" s="18">
        <v>85942.514999999999</v>
      </c>
      <c r="K15" s="17">
        <f t="shared" si="2"/>
        <v>61607.347999999998</v>
      </c>
      <c r="L15" s="17">
        <v>0</v>
      </c>
      <c r="M15" s="18">
        <v>0</v>
      </c>
      <c r="N15" s="17">
        <f t="shared" si="3"/>
        <v>0</v>
      </c>
      <c r="O15" s="17">
        <v>728</v>
      </c>
      <c r="P15" s="18">
        <v>13061.846</v>
      </c>
      <c r="Q15" s="17">
        <f t="shared" si="4"/>
        <v>12333.846</v>
      </c>
      <c r="R15" s="17">
        <v>247.857</v>
      </c>
      <c r="S15" s="18">
        <v>10.25</v>
      </c>
      <c r="T15" s="17">
        <f t="shared" si="5"/>
        <v>-237.607</v>
      </c>
      <c r="U15" s="17">
        <v>247.857</v>
      </c>
      <c r="V15" s="18">
        <v>0</v>
      </c>
      <c r="W15" s="17">
        <f t="shared" si="6"/>
        <v>-247.857</v>
      </c>
      <c r="X15" s="17">
        <v>0</v>
      </c>
      <c r="Y15" s="18">
        <v>0</v>
      </c>
      <c r="Z15" s="17">
        <f t="shared" si="7"/>
        <v>0</v>
      </c>
      <c r="AA15" s="17">
        <v>55780.381999999998</v>
      </c>
      <c r="AB15" s="18">
        <v>28315.205000000002</v>
      </c>
      <c r="AC15" s="17">
        <f t="shared" si="8"/>
        <v>-27465.176999999996</v>
      </c>
      <c r="AD15" s="17">
        <v>301.79000000000002</v>
      </c>
      <c r="AE15" s="18">
        <v>1135.472</v>
      </c>
      <c r="AF15" s="17">
        <f t="shared" si="9"/>
        <v>833.68200000000002</v>
      </c>
      <c r="AG15" s="17">
        <v>68.57987</v>
      </c>
      <c r="AH15" s="18">
        <v>3753.3130000000001</v>
      </c>
      <c r="AI15" s="17">
        <f t="shared" si="10"/>
        <v>3684.7331300000001</v>
      </c>
      <c r="AJ15" s="17">
        <v>241.70500000000001</v>
      </c>
      <c r="AK15" s="18">
        <v>0.35</v>
      </c>
      <c r="AL15" s="17">
        <f t="shared" si="11"/>
        <v>-241.35500000000002</v>
      </c>
      <c r="AM15" s="17">
        <v>8504.06466</v>
      </c>
      <c r="AN15" s="18">
        <v>29861.413</v>
      </c>
      <c r="AO15" s="17">
        <f t="shared" si="12"/>
        <v>21357.34834</v>
      </c>
      <c r="AP15" s="17">
        <v>0</v>
      </c>
      <c r="AQ15" s="18">
        <v>0</v>
      </c>
      <c r="AR15" s="17">
        <f t="shared" si="13"/>
        <v>0</v>
      </c>
      <c r="AS15" s="17">
        <v>23608.546999999999</v>
      </c>
      <c r="AT15" s="18">
        <v>1970870.2930000001</v>
      </c>
      <c r="AU15" s="17">
        <f t="shared" si="14"/>
        <v>1947261.746</v>
      </c>
      <c r="AV15" s="17">
        <v>9503.3633499999996</v>
      </c>
      <c r="AW15" s="18">
        <v>8114.0559999999996</v>
      </c>
      <c r="AX15" s="17">
        <f t="shared" si="15"/>
        <v>-1389.30735</v>
      </c>
    </row>
    <row r="16" spans="2:52" x14ac:dyDescent="0.3">
      <c r="B16" s="16" t="s">
        <v>422</v>
      </c>
      <c r="C16" s="17">
        <v>386657.03828500002</v>
      </c>
      <c r="D16" s="18">
        <v>114332.59</v>
      </c>
      <c r="E16" s="17">
        <f t="shared" si="0"/>
        <v>-272324.44828500005</v>
      </c>
      <c r="F16" s="17">
        <v>806380.94909500005</v>
      </c>
      <c r="G16" s="18">
        <v>991775.15500000003</v>
      </c>
      <c r="H16" s="17">
        <f t="shared" si="1"/>
        <v>185394.20590499998</v>
      </c>
      <c r="I16" s="17">
        <v>361342.36664399999</v>
      </c>
      <c r="J16" s="18">
        <v>858800.92700000003</v>
      </c>
      <c r="K16" s="17">
        <f t="shared" si="2"/>
        <v>497458.56035600003</v>
      </c>
      <c r="L16" s="17">
        <v>0</v>
      </c>
      <c r="M16" s="18">
        <v>0</v>
      </c>
      <c r="N16" s="17">
        <f t="shared" si="3"/>
        <v>0</v>
      </c>
      <c r="O16" s="17">
        <v>0.55900000000000005</v>
      </c>
      <c r="P16" s="18">
        <v>3303.8310000000001</v>
      </c>
      <c r="Q16" s="17">
        <f t="shared" si="4"/>
        <v>3303.2719999999999</v>
      </c>
      <c r="R16" s="17">
        <v>79660.85411</v>
      </c>
      <c r="S16" s="18">
        <v>83072.346000000005</v>
      </c>
      <c r="T16" s="17">
        <f t="shared" si="5"/>
        <v>3411.4918900000048</v>
      </c>
      <c r="U16" s="17">
        <v>72369.22163</v>
      </c>
      <c r="V16" s="18">
        <v>50768.097999999998</v>
      </c>
      <c r="W16" s="17">
        <f t="shared" si="6"/>
        <v>-21601.123630000002</v>
      </c>
      <c r="X16" s="17">
        <v>1647.2849759999999</v>
      </c>
      <c r="Y16" s="18">
        <v>6363.1419999999998</v>
      </c>
      <c r="Z16" s="17">
        <f t="shared" si="7"/>
        <v>4715.8570239999999</v>
      </c>
      <c r="AA16" s="17">
        <v>16161.933571</v>
      </c>
      <c r="AB16" s="18">
        <v>9707.4660000000003</v>
      </c>
      <c r="AC16" s="17">
        <f t="shared" si="8"/>
        <v>-6454.4675709999992</v>
      </c>
      <c r="AD16" s="17">
        <v>241400.4492</v>
      </c>
      <c r="AE16" s="18">
        <v>238930.35500000001</v>
      </c>
      <c r="AF16" s="17">
        <f t="shared" si="9"/>
        <v>-2470.0941999999923</v>
      </c>
      <c r="AG16" s="17">
        <v>21534.351007000001</v>
      </c>
      <c r="AH16" s="18">
        <v>7281.0219999999999</v>
      </c>
      <c r="AI16" s="17">
        <f t="shared" si="10"/>
        <v>-14253.329007</v>
      </c>
      <c r="AJ16" s="17">
        <v>22666.919226999999</v>
      </c>
      <c r="AK16" s="18">
        <v>43999.286</v>
      </c>
      <c r="AL16" s="17">
        <f t="shared" si="11"/>
        <v>21332.366773000002</v>
      </c>
      <c r="AM16" s="17">
        <v>223596.727407</v>
      </c>
      <c r="AN16" s="18">
        <v>160513.97200000001</v>
      </c>
      <c r="AO16" s="17">
        <f t="shared" si="12"/>
        <v>-63082.75540699999</v>
      </c>
      <c r="AP16" s="17">
        <v>418835.15700000001</v>
      </c>
      <c r="AQ16" s="18">
        <v>391865.47600000002</v>
      </c>
      <c r="AR16" s="17">
        <f t="shared" si="13"/>
        <v>-26969.680999999982</v>
      </c>
      <c r="AS16" s="17">
        <v>408946.57275799999</v>
      </c>
      <c r="AT16" s="18">
        <v>870377.39300000004</v>
      </c>
      <c r="AU16" s="17">
        <f t="shared" si="14"/>
        <v>461430.82024200005</v>
      </c>
      <c r="AV16" s="17">
        <v>120412.140768</v>
      </c>
      <c r="AW16" s="18">
        <v>544663.68700000003</v>
      </c>
      <c r="AX16" s="17">
        <f t="shared" si="15"/>
        <v>424251.54623200005</v>
      </c>
    </row>
    <row r="17" spans="2:50" x14ac:dyDescent="0.3">
      <c r="B17" s="16" t="s">
        <v>63</v>
      </c>
      <c r="C17" s="17">
        <v>20927320.42588</v>
      </c>
      <c r="D17" s="18">
        <v>20927149.638</v>
      </c>
      <c r="E17" s="17">
        <f t="shared" si="0"/>
        <v>-170.78787999972701</v>
      </c>
      <c r="F17" s="17">
        <v>710727.27960000001</v>
      </c>
      <c r="G17" s="18">
        <v>854711.04</v>
      </c>
      <c r="H17" s="17">
        <f t="shared" si="1"/>
        <v>143983.76040000003</v>
      </c>
      <c r="I17" s="17">
        <v>25913.477999999999</v>
      </c>
      <c r="J17" s="18">
        <v>26594.65</v>
      </c>
      <c r="K17" s="17">
        <f t="shared" si="2"/>
        <v>681.1720000000023</v>
      </c>
      <c r="L17" s="17">
        <v>0</v>
      </c>
      <c r="M17" s="18">
        <v>0</v>
      </c>
      <c r="N17" s="17">
        <f t="shared" si="3"/>
        <v>0</v>
      </c>
      <c r="O17" s="17">
        <v>0</v>
      </c>
      <c r="P17" s="18">
        <v>0</v>
      </c>
      <c r="Q17" s="17">
        <f t="shared" si="4"/>
        <v>0</v>
      </c>
      <c r="R17" s="17">
        <v>1689.08</v>
      </c>
      <c r="S17" s="18">
        <v>2266.8539999999998</v>
      </c>
      <c r="T17" s="17">
        <f t="shared" si="5"/>
        <v>577.77399999999989</v>
      </c>
      <c r="U17" s="17">
        <v>1689.08</v>
      </c>
      <c r="V17" s="18">
        <v>2266.8539999999998</v>
      </c>
      <c r="W17" s="17">
        <f t="shared" si="6"/>
        <v>577.77399999999989</v>
      </c>
      <c r="X17" s="17">
        <v>0</v>
      </c>
      <c r="Y17" s="18">
        <v>0</v>
      </c>
      <c r="Z17" s="17">
        <f t="shared" si="7"/>
        <v>0</v>
      </c>
      <c r="AA17" s="17">
        <v>0</v>
      </c>
      <c r="AB17" s="18">
        <v>0</v>
      </c>
      <c r="AC17" s="17">
        <f t="shared" si="8"/>
        <v>0</v>
      </c>
      <c r="AD17" s="17">
        <v>72235.352899999998</v>
      </c>
      <c r="AE17" s="18">
        <v>53491.731</v>
      </c>
      <c r="AF17" s="17">
        <f t="shared" si="9"/>
        <v>-18743.621899999998</v>
      </c>
      <c r="AG17" s="17">
        <v>0.217</v>
      </c>
      <c r="AH17" s="18">
        <v>0.33400000000000002</v>
      </c>
      <c r="AI17" s="17">
        <f t="shared" si="10"/>
        <v>0.11700000000000002</v>
      </c>
      <c r="AJ17" s="17">
        <v>0</v>
      </c>
      <c r="AK17" s="18">
        <v>0</v>
      </c>
      <c r="AL17" s="17">
        <f t="shared" si="11"/>
        <v>0</v>
      </c>
      <c r="AM17" s="17">
        <v>23034.9925</v>
      </c>
      <c r="AN17" s="18">
        <v>24030.138999999999</v>
      </c>
      <c r="AO17" s="17">
        <f t="shared" si="12"/>
        <v>995.14649999999892</v>
      </c>
      <c r="AP17" s="17">
        <v>0</v>
      </c>
      <c r="AQ17" s="18">
        <v>0</v>
      </c>
      <c r="AR17" s="17">
        <f t="shared" si="13"/>
        <v>0</v>
      </c>
      <c r="AS17" s="17">
        <v>639852.46799999999</v>
      </c>
      <c r="AT17" s="18">
        <v>801544.39</v>
      </c>
      <c r="AU17" s="17">
        <f t="shared" si="14"/>
        <v>161691.92200000002</v>
      </c>
      <c r="AV17" s="17">
        <v>20927149.07308</v>
      </c>
      <c r="AW17" s="18">
        <v>20927121.879999999</v>
      </c>
      <c r="AX17" s="17">
        <f t="shared" si="15"/>
        <v>-27.193080000579357</v>
      </c>
    </row>
    <row r="18" spans="2:50" x14ac:dyDescent="0.3">
      <c r="B18" s="16" t="s">
        <v>253</v>
      </c>
      <c r="C18" s="17">
        <v>28922.477785999999</v>
      </c>
      <c r="D18" s="18">
        <v>44855.599000000002</v>
      </c>
      <c r="E18" s="17">
        <f t="shared" si="0"/>
        <v>15933.121214000003</v>
      </c>
      <c r="F18" s="17">
        <v>1409238.284516</v>
      </c>
      <c r="G18" s="18">
        <v>1100816.398</v>
      </c>
      <c r="H18" s="17">
        <f t="shared" si="1"/>
        <v>-308421.88651599991</v>
      </c>
      <c r="I18" s="17">
        <v>35306033.206946</v>
      </c>
      <c r="J18" s="18">
        <v>67435009.614999995</v>
      </c>
      <c r="K18" s="17">
        <f t="shared" si="2"/>
        <v>32128976.408053994</v>
      </c>
      <c r="L18" s="17">
        <v>0</v>
      </c>
      <c r="M18" s="18">
        <v>0</v>
      </c>
      <c r="N18" s="17">
        <f t="shared" si="3"/>
        <v>0</v>
      </c>
      <c r="O18" s="17">
        <v>698897.49953799997</v>
      </c>
      <c r="P18" s="18">
        <v>706569.19</v>
      </c>
      <c r="Q18" s="17">
        <f t="shared" si="4"/>
        <v>7671.6904619999696</v>
      </c>
      <c r="R18" s="17">
        <v>1797206.2760449999</v>
      </c>
      <c r="S18" s="18">
        <v>1986758.9069999999</v>
      </c>
      <c r="T18" s="17">
        <f t="shared" si="5"/>
        <v>189552.63095499994</v>
      </c>
      <c r="U18" s="17">
        <v>641794.14109000005</v>
      </c>
      <c r="V18" s="18">
        <v>749999.74</v>
      </c>
      <c r="W18" s="17">
        <f t="shared" si="6"/>
        <v>108205.59890999994</v>
      </c>
      <c r="X18" s="17">
        <v>276.17002600000001</v>
      </c>
      <c r="Y18" s="18">
        <v>187.018</v>
      </c>
      <c r="Z18" s="17">
        <f t="shared" si="7"/>
        <v>-89.152026000000006</v>
      </c>
      <c r="AA18" s="17">
        <v>95199.129788999999</v>
      </c>
      <c r="AB18" s="18">
        <v>42713.023999999998</v>
      </c>
      <c r="AC18" s="17">
        <f t="shared" si="8"/>
        <v>-52486.105789000001</v>
      </c>
      <c r="AD18" s="17">
        <v>33438123.385136001</v>
      </c>
      <c r="AE18" s="18">
        <v>65179596.924000002</v>
      </c>
      <c r="AF18" s="17">
        <f t="shared" si="9"/>
        <v>31741473.538864002</v>
      </c>
      <c r="AG18" s="17">
        <v>48275.80401</v>
      </c>
      <c r="AH18" s="18">
        <v>39576.580999999998</v>
      </c>
      <c r="AI18" s="17">
        <f t="shared" si="10"/>
        <v>-8699.2230100000015</v>
      </c>
      <c r="AJ18" s="17">
        <v>22721.907017000001</v>
      </c>
      <c r="AK18" s="18">
        <v>2034.6130000000001</v>
      </c>
      <c r="AL18" s="17">
        <f t="shared" si="11"/>
        <v>-20687.294017</v>
      </c>
      <c r="AM18" s="17">
        <v>624612.85067900002</v>
      </c>
      <c r="AN18" s="18">
        <v>555637.86399999994</v>
      </c>
      <c r="AO18" s="17">
        <f t="shared" si="12"/>
        <v>-68974.986679000081</v>
      </c>
      <c r="AP18" s="17">
        <v>12759.906149</v>
      </c>
      <c r="AQ18" s="18">
        <v>2394.8069999999998</v>
      </c>
      <c r="AR18" s="17">
        <f t="shared" si="13"/>
        <v>-10365.099149000001</v>
      </c>
      <c r="AS18" s="17">
        <v>674295.63407200004</v>
      </c>
      <c r="AT18" s="18">
        <v>726116.26100000006</v>
      </c>
      <c r="AU18" s="17">
        <f t="shared" si="14"/>
        <v>51820.626928000012</v>
      </c>
      <c r="AV18" s="17">
        <v>38880.810832000003</v>
      </c>
      <c r="AW18" s="18">
        <v>48060.41</v>
      </c>
      <c r="AX18" s="17">
        <f t="shared" si="15"/>
        <v>9179.5991680000006</v>
      </c>
    </row>
    <row r="19" spans="2:50" x14ac:dyDescent="0.3">
      <c r="B19" s="16" t="s">
        <v>574</v>
      </c>
      <c r="C19" s="17">
        <v>270822.65165499999</v>
      </c>
      <c r="D19" s="18">
        <v>364498.30300000001</v>
      </c>
      <c r="E19" s="17">
        <f t="shared" si="0"/>
        <v>93675.65134500002</v>
      </c>
      <c r="F19" s="17">
        <v>437101.63382300001</v>
      </c>
      <c r="G19" s="18">
        <v>438003.17599999998</v>
      </c>
      <c r="H19" s="17">
        <f t="shared" si="1"/>
        <v>901.54217699996661</v>
      </c>
      <c r="I19" s="17">
        <v>845655.66220000002</v>
      </c>
      <c r="J19" s="18">
        <v>2075164.871</v>
      </c>
      <c r="K19" s="17">
        <f t="shared" si="2"/>
        <v>1229509.2088000001</v>
      </c>
      <c r="L19" s="17">
        <v>0</v>
      </c>
      <c r="M19" s="18">
        <v>0</v>
      </c>
      <c r="N19" s="17">
        <f t="shared" si="3"/>
        <v>0</v>
      </c>
      <c r="O19" s="17">
        <v>22710.12</v>
      </c>
      <c r="P19" s="18">
        <v>261187.39300000001</v>
      </c>
      <c r="Q19" s="17">
        <f t="shared" si="4"/>
        <v>238477.27300000002</v>
      </c>
      <c r="R19" s="17">
        <v>103068.88710000001</v>
      </c>
      <c r="S19" s="18">
        <v>1076818.2109999999</v>
      </c>
      <c r="T19" s="17">
        <f t="shared" si="5"/>
        <v>973749.32389999984</v>
      </c>
      <c r="U19" s="17">
        <v>76472.728000000003</v>
      </c>
      <c r="V19" s="18">
        <v>1072163.737</v>
      </c>
      <c r="W19" s="17">
        <f t="shared" si="6"/>
        <v>995691.00899999996</v>
      </c>
      <c r="X19" s="17">
        <v>3028.44</v>
      </c>
      <c r="Y19" s="18">
        <v>61641.497000000003</v>
      </c>
      <c r="Z19" s="17">
        <f t="shared" si="7"/>
        <v>58613.057000000001</v>
      </c>
      <c r="AA19" s="17">
        <v>39816.779040000001</v>
      </c>
      <c r="AB19" s="18">
        <v>128444.149</v>
      </c>
      <c r="AC19" s="17">
        <f t="shared" si="8"/>
        <v>88627.369960000011</v>
      </c>
      <c r="AD19" s="17">
        <v>203698.476822</v>
      </c>
      <c r="AE19" s="18">
        <v>216613.27600000001</v>
      </c>
      <c r="AF19" s="17">
        <f t="shared" si="9"/>
        <v>12914.799178000016</v>
      </c>
      <c r="AG19" s="17">
        <v>107466.97938400001</v>
      </c>
      <c r="AH19" s="18">
        <v>79911.054999999993</v>
      </c>
      <c r="AI19" s="17">
        <f t="shared" si="10"/>
        <v>-27555.924384000013</v>
      </c>
      <c r="AJ19" s="17">
        <v>353.16820000000001</v>
      </c>
      <c r="AK19" s="18">
        <v>5223.7079999999996</v>
      </c>
      <c r="AL19" s="17">
        <f t="shared" si="11"/>
        <v>4870.5397999999996</v>
      </c>
      <c r="AM19" s="17">
        <v>212313.043107</v>
      </c>
      <c r="AN19" s="18">
        <v>323541.136</v>
      </c>
      <c r="AO19" s="17">
        <f t="shared" si="12"/>
        <v>111228.09289299999</v>
      </c>
      <c r="AP19" s="17">
        <v>2712.8069999999998</v>
      </c>
      <c r="AQ19" s="18">
        <v>2128.2660000000001</v>
      </c>
      <c r="AR19" s="17">
        <f t="shared" si="13"/>
        <v>-584.54099999999971</v>
      </c>
      <c r="AS19" s="17">
        <v>624657.37419</v>
      </c>
      <c r="AT19" s="18">
        <v>631136.39899999998</v>
      </c>
      <c r="AU19" s="17">
        <f t="shared" si="14"/>
        <v>6479.0248099999735</v>
      </c>
      <c r="AV19" s="17">
        <v>254257.219835</v>
      </c>
      <c r="AW19" s="18">
        <v>354336.91600000003</v>
      </c>
      <c r="AX19" s="17">
        <f t="shared" si="15"/>
        <v>100079.69616500003</v>
      </c>
    </row>
    <row r="20" spans="2:50" x14ac:dyDescent="0.3">
      <c r="B20" s="16" t="s">
        <v>388</v>
      </c>
      <c r="C20" s="17">
        <v>18.751100000000001</v>
      </c>
      <c r="D20" s="18">
        <v>30.326000000000001</v>
      </c>
      <c r="E20" s="17">
        <f t="shared" si="0"/>
        <v>11.5749</v>
      </c>
      <c r="F20" s="17">
        <v>32989.683937000002</v>
      </c>
      <c r="G20" s="18">
        <v>87722.323000000004</v>
      </c>
      <c r="H20" s="17">
        <f t="shared" si="1"/>
        <v>54732.639063000002</v>
      </c>
      <c r="I20" s="17">
        <v>191772.9803</v>
      </c>
      <c r="J20" s="18">
        <v>727083.424</v>
      </c>
      <c r="K20" s="17">
        <f t="shared" si="2"/>
        <v>535310.44369999995</v>
      </c>
      <c r="L20" s="17">
        <v>0</v>
      </c>
      <c r="M20" s="18">
        <v>0</v>
      </c>
      <c r="N20" s="17">
        <f t="shared" si="3"/>
        <v>0</v>
      </c>
      <c r="O20" s="17">
        <v>6967.8209999999999</v>
      </c>
      <c r="P20" s="18">
        <v>6727.8220000000001</v>
      </c>
      <c r="Q20" s="17">
        <f t="shared" si="4"/>
        <v>-239.9989999999998</v>
      </c>
      <c r="R20" s="17">
        <v>25561.232</v>
      </c>
      <c r="S20" s="18">
        <v>31551.483</v>
      </c>
      <c r="T20" s="17">
        <f t="shared" si="5"/>
        <v>5990.2510000000002</v>
      </c>
      <c r="U20" s="17">
        <v>25394.435000000001</v>
      </c>
      <c r="V20" s="18">
        <v>31425.628000000001</v>
      </c>
      <c r="W20" s="17">
        <f t="shared" si="6"/>
        <v>6031.1929999999993</v>
      </c>
      <c r="X20" s="17">
        <v>6884.2089999999998</v>
      </c>
      <c r="Y20" s="18">
        <v>72780.438999999998</v>
      </c>
      <c r="Z20" s="17">
        <f t="shared" si="7"/>
        <v>65896.23</v>
      </c>
      <c r="AA20" s="17">
        <v>119.48</v>
      </c>
      <c r="AB20" s="18">
        <v>986.03200000000004</v>
      </c>
      <c r="AC20" s="17">
        <f t="shared" si="8"/>
        <v>866.55200000000002</v>
      </c>
      <c r="AD20" s="17">
        <v>4435.8597</v>
      </c>
      <c r="AE20" s="18">
        <v>32282.89</v>
      </c>
      <c r="AF20" s="17">
        <f t="shared" si="9"/>
        <v>27847.030299999999</v>
      </c>
      <c r="AG20" s="17">
        <v>42046.637167000001</v>
      </c>
      <c r="AH20" s="18">
        <v>56444.758000000002</v>
      </c>
      <c r="AI20" s="17">
        <f t="shared" si="10"/>
        <v>14398.120833000001</v>
      </c>
      <c r="AJ20" s="17">
        <v>13.074</v>
      </c>
      <c r="AK20" s="18">
        <v>6.1</v>
      </c>
      <c r="AL20" s="17">
        <f t="shared" si="11"/>
        <v>-6.9740000000000002</v>
      </c>
      <c r="AM20" s="17">
        <v>22648.927299999999</v>
      </c>
      <c r="AN20" s="18">
        <v>41488.862999999998</v>
      </c>
      <c r="AO20" s="17">
        <f t="shared" si="12"/>
        <v>18839.935699999998</v>
      </c>
      <c r="AP20" s="17">
        <v>0</v>
      </c>
      <c r="AQ20" s="18">
        <v>0</v>
      </c>
      <c r="AR20" s="17">
        <f t="shared" si="13"/>
        <v>0</v>
      </c>
      <c r="AS20" s="17">
        <v>122893.8869</v>
      </c>
      <c r="AT20" s="18">
        <v>578996.39099999995</v>
      </c>
      <c r="AU20" s="17">
        <f t="shared" si="14"/>
        <v>456102.50409999996</v>
      </c>
      <c r="AV20" s="17">
        <v>178.10927000000001</v>
      </c>
      <c r="AW20" s="18">
        <v>299.11799999999999</v>
      </c>
      <c r="AX20" s="17">
        <f t="shared" si="15"/>
        <v>121.00872999999999</v>
      </c>
    </row>
    <row r="21" spans="2:50" x14ac:dyDescent="0.3">
      <c r="B21" s="16" t="s">
        <v>559</v>
      </c>
      <c r="C21" s="17">
        <v>57299.019469999999</v>
      </c>
      <c r="D21" s="18">
        <v>251089.00399999999</v>
      </c>
      <c r="E21" s="17">
        <f t="shared" si="0"/>
        <v>193789.98452999999</v>
      </c>
      <c r="F21" s="17">
        <v>401517.96610600001</v>
      </c>
      <c r="G21" s="18">
        <v>451381.114</v>
      </c>
      <c r="H21" s="17">
        <f t="shared" si="1"/>
        <v>49863.147893999994</v>
      </c>
      <c r="I21" s="17">
        <v>1374087.20689</v>
      </c>
      <c r="J21" s="18">
        <v>1641481.977</v>
      </c>
      <c r="K21" s="17">
        <f t="shared" si="2"/>
        <v>267394.77010999992</v>
      </c>
      <c r="L21" s="17">
        <v>0</v>
      </c>
      <c r="M21" s="18">
        <v>0</v>
      </c>
      <c r="N21" s="17">
        <f t="shared" si="3"/>
        <v>0</v>
      </c>
      <c r="O21" s="17">
        <v>110769.7352</v>
      </c>
      <c r="P21" s="18">
        <v>782846.45299999998</v>
      </c>
      <c r="Q21" s="17">
        <f t="shared" si="4"/>
        <v>672076.71779999998</v>
      </c>
      <c r="R21" s="17">
        <v>617556.79020000005</v>
      </c>
      <c r="S21" s="18">
        <v>840488.39399999997</v>
      </c>
      <c r="T21" s="17">
        <f t="shared" si="5"/>
        <v>222931.60379999992</v>
      </c>
      <c r="U21" s="17">
        <v>614419.2942</v>
      </c>
      <c r="V21" s="18">
        <v>108149.71799999999</v>
      </c>
      <c r="W21" s="17">
        <f t="shared" si="6"/>
        <v>-506269.57620000001</v>
      </c>
      <c r="X21" s="17">
        <v>81641.500700000004</v>
      </c>
      <c r="Y21" s="18">
        <v>27504.766</v>
      </c>
      <c r="Z21" s="17">
        <f t="shared" si="7"/>
        <v>-54136.734700000001</v>
      </c>
      <c r="AA21" s="17">
        <v>30926.903764999999</v>
      </c>
      <c r="AB21" s="18">
        <v>3784.739</v>
      </c>
      <c r="AC21" s="17">
        <f t="shared" si="8"/>
        <v>-27142.164764999998</v>
      </c>
      <c r="AD21" s="17">
        <v>220074.68166999999</v>
      </c>
      <c r="AE21" s="18">
        <v>153628.397</v>
      </c>
      <c r="AF21" s="17">
        <f t="shared" si="9"/>
        <v>-66446.284669999994</v>
      </c>
      <c r="AG21" s="17">
        <v>2347.8374720000002</v>
      </c>
      <c r="AH21" s="18">
        <v>271210.027</v>
      </c>
      <c r="AI21" s="17">
        <f t="shared" si="10"/>
        <v>268862.18952800002</v>
      </c>
      <c r="AJ21" s="17">
        <v>55.642066</v>
      </c>
      <c r="AK21" s="18">
        <v>5.5439999999999996</v>
      </c>
      <c r="AL21" s="17">
        <f t="shared" si="11"/>
        <v>-50.098066000000003</v>
      </c>
      <c r="AM21" s="17">
        <v>402207.68696100003</v>
      </c>
      <c r="AN21" s="18">
        <v>484928.364</v>
      </c>
      <c r="AO21" s="17">
        <f t="shared" si="12"/>
        <v>82720.677038999973</v>
      </c>
      <c r="AP21" s="17">
        <v>554.47</v>
      </c>
      <c r="AQ21" s="18">
        <v>1305.1769999999999</v>
      </c>
      <c r="AR21" s="17">
        <f t="shared" si="13"/>
        <v>750.70699999999988</v>
      </c>
      <c r="AS21" s="17">
        <v>367703.85800000001</v>
      </c>
      <c r="AT21" s="18">
        <v>437303.91899999999</v>
      </c>
      <c r="AU21" s="17">
        <f t="shared" si="14"/>
        <v>69600.060999999987</v>
      </c>
      <c r="AV21" s="17">
        <v>52043.125632000003</v>
      </c>
      <c r="AW21" s="18">
        <v>125097.94500000001</v>
      </c>
      <c r="AX21" s="17">
        <f t="shared" si="15"/>
        <v>73054.819367999997</v>
      </c>
    </row>
    <row r="22" spans="2:50" x14ac:dyDescent="0.3">
      <c r="B22" s="16" t="s">
        <v>76</v>
      </c>
      <c r="C22" s="17">
        <v>0.16500000000000001</v>
      </c>
      <c r="D22" s="18">
        <v>104.16500000000001</v>
      </c>
      <c r="E22" s="17">
        <f t="shared" si="0"/>
        <v>104</v>
      </c>
      <c r="F22" s="17">
        <v>2431.5353</v>
      </c>
      <c r="G22" s="18">
        <v>2662.2359999999999</v>
      </c>
      <c r="H22" s="17">
        <f t="shared" si="1"/>
        <v>230.70069999999987</v>
      </c>
      <c r="I22" s="17">
        <v>26388.202000000001</v>
      </c>
      <c r="J22" s="18">
        <v>430565.22100000002</v>
      </c>
      <c r="K22" s="17">
        <f t="shared" si="2"/>
        <v>404177.01900000003</v>
      </c>
      <c r="L22" s="17">
        <v>0</v>
      </c>
      <c r="M22" s="18">
        <v>0</v>
      </c>
      <c r="N22" s="17">
        <f t="shared" si="3"/>
        <v>0</v>
      </c>
      <c r="O22" s="17">
        <v>0</v>
      </c>
      <c r="P22" s="18">
        <v>0</v>
      </c>
      <c r="Q22" s="17">
        <f t="shared" si="4"/>
        <v>0</v>
      </c>
      <c r="R22" s="17">
        <v>1.24</v>
      </c>
      <c r="S22" s="18">
        <v>648.15800000000002</v>
      </c>
      <c r="T22" s="17">
        <f t="shared" si="5"/>
        <v>646.91800000000001</v>
      </c>
      <c r="U22" s="17">
        <v>0</v>
      </c>
      <c r="V22" s="18">
        <v>648.15800000000002</v>
      </c>
      <c r="W22" s="17">
        <f t="shared" si="6"/>
        <v>648.15800000000002</v>
      </c>
      <c r="X22" s="17">
        <v>0</v>
      </c>
      <c r="Y22" s="18">
        <v>0</v>
      </c>
      <c r="Z22" s="17">
        <f t="shared" si="7"/>
        <v>0</v>
      </c>
      <c r="AA22" s="17">
        <v>1293.2619999999999</v>
      </c>
      <c r="AB22" s="18">
        <v>2078.134</v>
      </c>
      <c r="AC22" s="17">
        <f t="shared" si="8"/>
        <v>784.87200000000007</v>
      </c>
      <c r="AD22" s="17">
        <v>80.650000000000006</v>
      </c>
      <c r="AE22" s="18">
        <v>154.03100000000001</v>
      </c>
      <c r="AF22" s="17">
        <f t="shared" si="9"/>
        <v>73.381</v>
      </c>
      <c r="AG22" s="17">
        <v>1.1964999999999999</v>
      </c>
      <c r="AH22" s="18">
        <v>2.6120000000000001</v>
      </c>
      <c r="AI22" s="17">
        <f t="shared" si="10"/>
        <v>1.4155000000000002</v>
      </c>
      <c r="AJ22" s="17">
        <v>0.33100000000000002</v>
      </c>
      <c r="AK22" s="18">
        <v>0</v>
      </c>
      <c r="AL22" s="17">
        <f t="shared" si="11"/>
        <v>-0.33100000000000002</v>
      </c>
      <c r="AM22" s="17">
        <v>26189.286800000002</v>
      </c>
      <c r="AN22" s="18">
        <v>19484.866999999998</v>
      </c>
      <c r="AO22" s="17">
        <f t="shared" si="12"/>
        <v>-6704.4198000000033</v>
      </c>
      <c r="AP22" s="17">
        <v>0</v>
      </c>
      <c r="AQ22" s="18">
        <v>0</v>
      </c>
      <c r="AR22" s="17">
        <f t="shared" si="13"/>
        <v>0</v>
      </c>
      <c r="AS22" s="17">
        <v>0</v>
      </c>
      <c r="AT22" s="18">
        <v>410125.7</v>
      </c>
      <c r="AU22" s="17">
        <f t="shared" si="14"/>
        <v>410125.7</v>
      </c>
      <c r="AV22" s="17">
        <v>1253.9359999999999</v>
      </c>
      <c r="AW22" s="18">
        <v>838.12</v>
      </c>
      <c r="AX22" s="17">
        <f t="shared" si="15"/>
        <v>-415.81599999999992</v>
      </c>
    </row>
    <row r="23" spans="2:50" x14ac:dyDescent="0.3">
      <c r="B23" s="16" t="s">
        <v>378</v>
      </c>
      <c r="C23" s="17">
        <v>1757449.457467</v>
      </c>
      <c r="D23" s="18">
        <v>7244.5209999999997</v>
      </c>
      <c r="E23" s="17">
        <f t="shared" si="0"/>
        <v>-1750204.9364670001</v>
      </c>
      <c r="F23" s="17">
        <v>3801961.2127339998</v>
      </c>
      <c r="G23" s="18">
        <v>26578990.346999999</v>
      </c>
      <c r="H23" s="17">
        <f t="shared" si="1"/>
        <v>22777029.134266</v>
      </c>
      <c r="I23" s="17">
        <v>36807.330845999997</v>
      </c>
      <c r="J23" s="18">
        <v>11036.05</v>
      </c>
      <c r="K23" s="17">
        <f t="shared" si="2"/>
        <v>-25771.280845999998</v>
      </c>
      <c r="L23" s="17">
        <v>0</v>
      </c>
      <c r="M23" s="18">
        <v>0</v>
      </c>
      <c r="N23" s="17">
        <f t="shared" si="3"/>
        <v>0</v>
      </c>
      <c r="O23" s="17">
        <v>0</v>
      </c>
      <c r="P23" s="18">
        <v>0</v>
      </c>
      <c r="Q23" s="17">
        <f t="shared" si="4"/>
        <v>0</v>
      </c>
      <c r="R23" s="17">
        <v>698.2002</v>
      </c>
      <c r="S23" s="18">
        <v>2661123.0380000002</v>
      </c>
      <c r="T23" s="17">
        <f t="shared" si="5"/>
        <v>2660424.8378000003</v>
      </c>
      <c r="U23" s="17">
        <v>9.641</v>
      </c>
      <c r="V23" s="18">
        <v>2661123.0380000002</v>
      </c>
      <c r="W23" s="17">
        <f t="shared" si="6"/>
        <v>2661113.3970000003</v>
      </c>
      <c r="X23" s="17">
        <v>3516243.4106459999</v>
      </c>
      <c r="Y23" s="18">
        <v>141.13800000000001</v>
      </c>
      <c r="Z23" s="17">
        <f t="shared" si="7"/>
        <v>-3516102.2726460001</v>
      </c>
      <c r="AA23" s="17">
        <v>0.2</v>
      </c>
      <c r="AB23" s="18">
        <v>76.227999999999994</v>
      </c>
      <c r="AC23" s="17">
        <f t="shared" si="8"/>
        <v>76.027999999999992</v>
      </c>
      <c r="AD23" s="17">
        <v>885.35699999999997</v>
      </c>
      <c r="AE23" s="18">
        <v>802.928</v>
      </c>
      <c r="AF23" s="17">
        <f t="shared" si="9"/>
        <v>-82.428999999999974</v>
      </c>
      <c r="AG23" s="17">
        <v>3843.4994350000002</v>
      </c>
      <c r="AH23" s="18">
        <v>1585.278</v>
      </c>
      <c r="AI23" s="17">
        <f t="shared" si="10"/>
        <v>-2258.2214350000004</v>
      </c>
      <c r="AJ23" s="17">
        <v>12223.168299999999</v>
      </c>
      <c r="AK23" s="18">
        <v>23514905.873</v>
      </c>
      <c r="AL23" s="17">
        <f t="shared" si="11"/>
        <v>23502682.704700001</v>
      </c>
      <c r="AM23" s="17">
        <v>523.0181</v>
      </c>
      <c r="AN23" s="18">
        <v>428.23599999999999</v>
      </c>
      <c r="AO23" s="17">
        <f t="shared" si="12"/>
        <v>-94.782100000000014</v>
      </c>
      <c r="AP23" s="17">
        <v>22.9</v>
      </c>
      <c r="AQ23" s="18">
        <v>402500</v>
      </c>
      <c r="AR23" s="17">
        <f t="shared" si="13"/>
        <v>402477.1</v>
      </c>
      <c r="AS23" s="17">
        <v>2054081.42245</v>
      </c>
      <c r="AT23" s="18">
        <v>408737.261</v>
      </c>
      <c r="AU23" s="17">
        <f t="shared" si="14"/>
        <v>-1645344.16145</v>
      </c>
      <c r="AV23" s="17">
        <v>7696.8249159999996</v>
      </c>
      <c r="AW23" s="18">
        <v>9470.94</v>
      </c>
      <c r="AX23" s="17">
        <f t="shared" si="15"/>
        <v>1774.1150840000009</v>
      </c>
    </row>
    <row r="24" spans="2:50" x14ac:dyDescent="0.3">
      <c r="B24" s="16" t="s">
        <v>555</v>
      </c>
      <c r="C24" s="17">
        <v>3707392.6961110001</v>
      </c>
      <c r="D24" s="18">
        <v>3713771.9569999999</v>
      </c>
      <c r="E24" s="17">
        <f t="shared" si="0"/>
        <v>6379.2608889997937</v>
      </c>
      <c r="F24" s="17">
        <v>810323.79754499998</v>
      </c>
      <c r="G24" s="18">
        <v>1772947.1359999999</v>
      </c>
      <c r="H24" s="17">
        <f t="shared" si="1"/>
        <v>962623.33845499996</v>
      </c>
      <c r="I24" s="17">
        <v>875633.78631500003</v>
      </c>
      <c r="J24" s="18">
        <v>877729.76800000004</v>
      </c>
      <c r="K24" s="17">
        <f t="shared" si="2"/>
        <v>2095.9816850000061</v>
      </c>
      <c r="L24" s="17">
        <v>0</v>
      </c>
      <c r="M24" s="18">
        <v>0</v>
      </c>
      <c r="N24" s="17">
        <f t="shared" si="3"/>
        <v>0</v>
      </c>
      <c r="O24" s="17">
        <v>2576.2145500000001</v>
      </c>
      <c r="P24" s="18">
        <v>0</v>
      </c>
      <c r="Q24" s="17">
        <f t="shared" si="4"/>
        <v>-2576.2145500000001</v>
      </c>
      <c r="R24" s="17">
        <v>596228.74659999995</v>
      </c>
      <c r="S24" s="18">
        <v>1373332.368</v>
      </c>
      <c r="T24" s="17">
        <f t="shared" si="5"/>
        <v>777103.62140000006</v>
      </c>
      <c r="U24" s="17">
        <v>593452.29059999995</v>
      </c>
      <c r="V24" s="18">
        <v>896124.17</v>
      </c>
      <c r="W24" s="17">
        <f t="shared" si="6"/>
        <v>302671.87940000009</v>
      </c>
      <c r="X24" s="17">
        <v>14104.424999999999</v>
      </c>
      <c r="Y24" s="18">
        <v>3157.1390000000001</v>
      </c>
      <c r="Z24" s="17">
        <f t="shared" si="7"/>
        <v>-10947.286</v>
      </c>
      <c r="AA24" s="17">
        <v>419.09899999999999</v>
      </c>
      <c r="AB24" s="18">
        <v>339.24299999999999</v>
      </c>
      <c r="AC24" s="17">
        <f t="shared" si="8"/>
        <v>-79.855999999999995</v>
      </c>
      <c r="AD24" s="17">
        <v>157671.26371</v>
      </c>
      <c r="AE24" s="18">
        <v>105977.147</v>
      </c>
      <c r="AF24" s="17">
        <f t="shared" si="9"/>
        <v>-51694.116710000002</v>
      </c>
      <c r="AG24" s="17">
        <v>4530.1543110000002</v>
      </c>
      <c r="AH24" s="18">
        <v>4047.0520000000001</v>
      </c>
      <c r="AI24" s="17">
        <f t="shared" si="10"/>
        <v>-483.1023110000001</v>
      </c>
      <c r="AJ24" s="17">
        <v>685.21699999999998</v>
      </c>
      <c r="AK24" s="18">
        <v>0</v>
      </c>
      <c r="AL24" s="17">
        <f t="shared" si="11"/>
        <v>-685.21699999999998</v>
      </c>
      <c r="AM24" s="17">
        <v>483190.35874599998</v>
      </c>
      <c r="AN24" s="18">
        <v>523445.29499999998</v>
      </c>
      <c r="AO24" s="17">
        <f t="shared" si="12"/>
        <v>40254.936254</v>
      </c>
      <c r="AP24" s="17">
        <v>47846.294999999998</v>
      </c>
      <c r="AQ24" s="18">
        <v>36532.962</v>
      </c>
      <c r="AR24" s="17">
        <f t="shared" si="13"/>
        <v>-11313.332999999999</v>
      </c>
      <c r="AS24" s="17">
        <v>422493.97200000001</v>
      </c>
      <c r="AT24" s="18">
        <v>393196.68199999997</v>
      </c>
      <c r="AU24" s="17">
        <f t="shared" si="14"/>
        <v>-29297.290000000037</v>
      </c>
      <c r="AV24" s="17">
        <v>3711450.8290539999</v>
      </c>
      <c r="AW24" s="18">
        <v>3960953.932</v>
      </c>
      <c r="AX24" s="20">
        <f t="shared" si="15"/>
        <v>249503.10294600017</v>
      </c>
    </row>
    <row r="25" spans="2:50" x14ac:dyDescent="0.3">
      <c r="B25" s="16" t="s">
        <v>156</v>
      </c>
      <c r="C25" s="17">
        <v>1568.7715000000001</v>
      </c>
      <c r="D25" s="18">
        <v>33243.652000000002</v>
      </c>
      <c r="E25" s="17">
        <f t="shared" si="0"/>
        <v>31674.880500000003</v>
      </c>
      <c r="F25" s="17">
        <v>39629.833609000001</v>
      </c>
      <c r="G25" s="18">
        <v>57308.101999999999</v>
      </c>
      <c r="H25" s="17">
        <f t="shared" si="1"/>
        <v>17678.268390999998</v>
      </c>
      <c r="I25" s="17">
        <v>154882.08309999999</v>
      </c>
      <c r="J25" s="18">
        <v>546685.31499999994</v>
      </c>
      <c r="K25" s="17">
        <f t="shared" si="2"/>
        <v>391803.23189999996</v>
      </c>
      <c r="L25" s="17">
        <v>0</v>
      </c>
      <c r="M25" s="18">
        <v>0</v>
      </c>
      <c r="N25" s="17">
        <f t="shared" si="3"/>
        <v>0</v>
      </c>
      <c r="O25" s="17">
        <v>766.4</v>
      </c>
      <c r="P25" s="18">
        <v>1481.835</v>
      </c>
      <c r="Q25" s="17">
        <f t="shared" si="4"/>
        <v>715.43500000000006</v>
      </c>
      <c r="R25" s="17">
        <v>7787.6421</v>
      </c>
      <c r="S25" s="18">
        <v>29165.14</v>
      </c>
      <c r="T25" s="17">
        <f t="shared" si="5"/>
        <v>21377.497899999998</v>
      </c>
      <c r="U25" s="17">
        <v>1330.9540999999999</v>
      </c>
      <c r="V25" s="18">
        <v>1398.325</v>
      </c>
      <c r="W25" s="17">
        <f t="shared" si="6"/>
        <v>67.37090000000012</v>
      </c>
      <c r="X25" s="17">
        <v>1881.8</v>
      </c>
      <c r="Y25" s="18">
        <v>252.03200000000001</v>
      </c>
      <c r="Z25" s="17">
        <f t="shared" si="7"/>
        <v>-1629.768</v>
      </c>
      <c r="AA25" s="17">
        <v>137.36302000000001</v>
      </c>
      <c r="AB25" s="18">
        <v>95.475999999999999</v>
      </c>
      <c r="AC25" s="17">
        <f t="shared" si="8"/>
        <v>-41.887020000000007</v>
      </c>
      <c r="AD25" s="17">
        <v>8963.9022069999992</v>
      </c>
      <c r="AE25" s="18">
        <v>14194.77</v>
      </c>
      <c r="AF25" s="17">
        <f t="shared" si="9"/>
        <v>5230.8677930000013</v>
      </c>
      <c r="AG25" s="17">
        <v>35.002091999999998</v>
      </c>
      <c r="AH25" s="18">
        <v>190.26</v>
      </c>
      <c r="AI25" s="17">
        <f t="shared" si="10"/>
        <v>155.25790799999999</v>
      </c>
      <c r="AJ25" s="17">
        <v>13.882</v>
      </c>
      <c r="AK25" s="18">
        <v>4329.4539999999997</v>
      </c>
      <c r="AL25" s="17">
        <f t="shared" si="11"/>
        <v>4315.5720000000001</v>
      </c>
      <c r="AM25" s="17">
        <v>23931.166379999999</v>
      </c>
      <c r="AN25" s="18">
        <v>145498.07</v>
      </c>
      <c r="AO25" s="17">
        <f t="shared" si="12"/>
        <v>121566.90362000001</v>
      </c>
      <c r="AP25" s="17">
        <v>4.8868999999999998</v>
      </c>
      <c r="AQ25" s="18">
        <v>857.73299999999995</v>
      </c>
      <c r="AR25" s="17">
        <f t="shared" si="13"/>
        <v>852.84609999999998</v>
      </c>
      <c r="AS25" s="17">
        <v>145382.47500000001</v>
      </c>
      <c r="AT25" s="18">
        <v>357860.84499999997</v>
      </c>
      <c r="AU25" s="17">
        <f t="shared" si="14"/>
        <v>212478.36999999997</v>
      </c>
      <c r="AV25" s="17">
        <v>7947.4554099999996</v>
      </c>
      <c r="AW25" s="18">
        <v>85651.021999999997</v>
      </c>
      <c r="AX25" s="20">
        <f t="shared" si="15"/>
        <v>77703.566590000002</v>
      </c>
    </row>
    <row r="26" spans="2:50" x14ac:dyDescent="0.3">
      <c r="B26" s="16" t="s">
        <v>452</v>
      </c>
      <c r="C26" s="17">
        <v>274717.37969999999</v>
      </c>
      <c r="D26" s="18">
        <v>270140.424</v>
      </c>
      <c r="E26" s="17">
        <f t="shared" si="0"/>
        <v>-4576.9556999999913</v>
      </c>
      <c r="F26" s="17">
        <v>462794.03480999998</v>
      </c>
      <c r="G26" s="18">
        <v>513540.804</v>
      </c>
      <c r="H26" s="17">
        <f t="shared" si="1"/>
        <v>50746.769190000021</v>
      </c>
      <c r="I26" s="17">
        <v>666220.31842000003</v>
      </c>
      <c r="J26" s="18">
        <v>753992.27099999995</v>
      </c>
      <c r="K26" s="17">
        <f t="shared" si="2"/>
        <v>87771.952579999925</v>
      </c>
      <c r="L26" s="17">
        <v>0</v>
      </c>
      <c r="M26" s="18">
        <v>0</v>
      </c>
      <c r="N26" s="17">
        <f t="shared" si="3"/>
        <v>0</v>
      </c>
      <c r="O26" s="17">
        <v>120071.7718</v>
      </c>
      <c r="P26" s="18">
        <v>248305.83300000001</v>
      </c>
      <c r="Q26" s="17">
        <f t="shared" si="4"/>
        <v>128234.06120000001</v>
      </c>
      <c r="R26" s="17">
        <v>294638.15330000001</v>
      </c>
      <c r="S26" s="18">
        <v>342597.935</v>
      </c>
      <c r="T26" s="17">
        <f t="shared" si="5"/>
        <v>47959.781699999992</v>
      </c>
      <c r="U26" s="17">
        <v>230079.29430000001</v>
      </c>
      <c r="V26" s="18">
        <v>214852.353</v>
      </c>
      <c r="W26" s="17">
        <f t="shared" si="6"/>
        <v>-15226.941300000006</v>
      </c>
      <c r="X26" s="17">
        <v>135.15889999999999</v>
      </c>
      <c r="Y26" s="18">
        <v>114.01</v>
      </c>
      <c r="Z26" s="17">
        <f t="shared" si="7"/>
        <v>-21.148899999999983</v>
      </c>
      <c r="AA26" s="17">
        <v>15036.680350000001</v>
      </c>
      <c r="AB26" s="18">
        <v>13119.008</v>
      </c>
      <c r="AC26" s="17">
        <f t="shared" si="8"/>
        <v>-1917.6723500000007</v>
      </c>
      <c r="AD26" s="17">
        <v>252647.122397</v>
      </c>
      <c r="AE26" s="18">
        <v>235769.85</v>
      </c>
      <c r="AF26" s="17">
        <f t="shared" si="9"/>
        <v>-16877.272396999993</v>
      </c>
      <c r="AG26" s="17">
        <v>60657.142899999999</v>
      </c>
      <c r="AH26" s="18">
        <v>114217.955</v>
      </c>
      <c r="AI26" s="17">
        <f t="shared" si="10"/>
        <v>53560.812100000003</v>
      </c>
      <c r="AJ26" s="17">
        <v>8564.0471660000003</v>
      </c>
      <c r="AK26" s="18">
        <v>7955.5749999999998</v>
      </c>
      <c r="AL26" s="17">
        <f t="shared" si="11"/>
        <v>-608.47216600000047</v>
      </c>
      <c r="AM26" s="17">
        <v>162867.42112499999</v>
      </c>
      <c r="AN26" s="18">
        <v>193495.21599999999</v>
      </c>
      <c r="AO26" s="17">
        <f t="shared" si="12"/>
        <v>30627.794874999992</v>
      </c>
      <c r="AP26" s="17">
        <v>841.81399999999996</v>
      </c>
      <c r="AQ26" s="18">
        <v>3191.9749999999999</v>
      </c>
      <c r="AR26" s="17">
        <f t="shared" si="13"/>
        <v>2350.1610000000001</v>
      </c>
      <c r="AS26" s="17">
        <v>336892.08899999998</v>
      </c>
      <c r="AT26" s="18">
        <v>356961.364</v>
      </c>
      <c r="AU26" s="17">
        <f t="shared" si="14"/>
        <v>20069.275000000023</v>
      </c>
      <c r="AV26" s="17">
        <v>272246.29579200002</v>
      </c>
      <c r="AW26" s="18">
        <v>273442.587</v>
      </c>
      <c r="AX26" s="20">
        <f t="shared" si="15"/>
        <v>1196.2912079999805</v>
      </c>
    </row>
    <row r="27" spans="2:50" x14ac:dyDescent="0.3">
      <c r="B27" s="16" t="s">
        <v>140</v>
      </c>
      <c r="C27" s="17">
        <v>4793135.7390000001</v>
      </c>
      <c r="D27" s="18">
        <v>4224885.2570000002</v>
      </c>
      <c r="E27" s="17">
        <f t="shared" si="0"/>
        <v>-568250.48199999984</v>
      </c>
      <c r="F27" s="17">
        <v>328482.44429000001</v>
      </c>
      <c r="G27" s="18">
        <v>1926758.27</v>
      </c>
      <c r="H27" s="17">
        <f t="shared" si="1"/>
        <v>1598275.82571</v>
      </c>
      <c r="I27" s="17">
        <v>62736.026760000001</v>
      </c>
      <c r="J27" s="18">
        <v>200035.861</v>
      </c>
      <c r="K27" s="17">
        <f t="shared" si="2"/>
        <v>137299.83424</v>
      </c>
      <c r="L27" s="17">
        <v>0</v>
      </c>
      <c r="M27" s="18">
        <v>0</v>
      </c>
      <c r="N27" s="17">
        <f t="shared" si="3"/>
        <v>0</v>
      </c>
      <c r="O27" s="17">
        <v>0</v>
      </c>
      <c r="P27" s="18">
        <v>847.04</v>
      </c>
      <c r="Q27" s="17">
        <f t="shared" si="4"/>
        <v>847.04</v>
      </c>
      <c r="R27" s="17">
        <v>114318.4776</v>
      </c>
      <c r="S27" s="18">
        <v>1266968.317</v>
      </c>
      <c r="T27" s="17">
        <f t="shared" si="5"/>
        <v>1152649.8393999999</v>
      </c>
      <c r="U27" s="17">
        <v>112100.9596</v>
      </c>
      <c r="V27" s="18">
        <v>275941.31800000003</v>
      </c>
      <c r="W27" s="17">
        <f t="shared" si="6"/>
        <v>163840.35840000003</v>
      </c>
      <c r="X27" s="17">
        <v>4164.4549999999999</v>
      </c>
      <c r="Y27" s="18">
        <v>202.00800000000001</v>
      </c>
      <c r="Z27" s="17">
        <f t="shared" si="7"/>
        <v>-3962.4470000000001</v>
      </c>
      <c r="AA27" s="17">
        <v>115474.59299999999</v>
      </c>
      <c r="AB27" s="18">
        <v>4236.1980000000003</v>
      </c>
      <c r="AC27" s="17">
        <f t="shared" si="8"/>
        <v>-111238.39499999999</v>
      </c>
      <c r="AD27" s="17">
        <v>21068.933000000001</v>
      </c>
      <c r="AE27" s="18">
        <v>269615.03100000002</v>
      </c>
      <c r="AF27" s="17">
        <f t="shared" si="9"/>
        <v>248546.09800000003</v>
      </c>
      <c r="AG27" s="17">
        <v>17949.490870000001</v>
      </c>
      <c r="AH27" s="18">
        <v>461.40899999999999</v>
      </c>
      <c r="AI27" s="17">
        <f t="shared" si="10"/>
        <v>-17488.081870000002</v>
      </c>
      <c r="AJ27" s="17">
        <v>1809</v>
      </c>
      <c r="AK27" s="18">
        <v>0</v>
      </c>
      <c r="AL27" s="17">
        <f t="shared" si="11"/>
        <v>-1809</v>
      </c>
      <c r="AM27" s="17">
        <v>88395.254480000003</v>
      </c>
      <c r="AN27" s="18">
        <v>185782.48800000001</v>
      </c>
      <c r="AO27" s="17">
        <f t="shared" si="12"/>
        <v>97387.233520000009</v>
      </c>
      <c r="AP27" s="17">
        <v>47417.59</v>
      </c>
      <c r="AQ27" s="18">
        <v>109910.49800000001</v>
      </c>
      <c r="AR27" s="17">
        <f t="shared" si="13"/>
        <v>62492.90800000001</v>
      </c>
      <c r="AS27" s="17">
        <v>42963.251700000001</v>
      </c>
      <c r="AT27" s="18">
        <v>355765.28600000002</v>
      </c>
      <c r="AU27" s="17">
        <f t="shared" si="14"/>
        <v>312802.0343</v>
      </c>
      <c r="AV27" s="17">
        <v>4730793.1644000001</v>
      </c>
      <c r="AW27" s="18">
        <v>4268648.6509999996</v>
      </c>
      <c r="AX27" s="20">
        <f t="shared" si="15"/>
        <v>-462144.51340000052</v>
      </c>
    </row>
    <row r="28" spans="2:50" x14ac:dyDescent="0.3">
      <c r="B28" s="16" t="s">
        <v>390</v>
      </c>
      <c r="C28" s="17">
        <v>170610.66984399999</v>
      </c>
      <c r="D28" s="18">
        <v>167443.72700000001</v>
      </c>
      <c r="E28" s="17">
        <f t="shared" si="0"/>
        <v>-3166.9428439999756</v>
      </c>
      <c r="F28" s="17">
        <v>590801.51321500004</v>
      </c>
      <c r="G28" s="18">
        <v>707796.70600000001</v>
      </c>
      <c r="H28" s="17">
        <f t="shared" si="1"/>
        <v>116995.19278499996</v>
      </c>
      <c r="I28" s="17">
        <v>1241138.0618080001</v>
      </c>
      <c r="J28" s="18">
        <v>1148428.3770000001</v>
      </c>
      <c r="K28" s="17">
        <f t="shared" si="2"/>
        <v>-92709.684807999991</v>
      </c>
      <c r="L28" s="17">
        <v>0</v>
      </c>
      <c r="M28" s="18">
        <v>0</v>
      </c>
      <c r="N28" s="17">
        <f t="shared" si="3"/>
        <v>0</v>
      </c>
      <c r="O28" s="17">
        <v>110600.41959999999</v>
      </c>
      <c r="P28" s="18">
        <v>152665.85699999999</v>
      </c>
      <c r="Q28" s="17">
        <f t="shared" si="4"/>
        <v>42065.437399999995</v>
      </c>
      <c r="R28" s="17">
        <v>653872.70126700005</v>
      </c>
      <c r="S28" s="18">
        <v>708989.37300000002</v>
      </c>
      <c r="T28" s="17">
        <f t="shared" si="5"/>
        <v>55116.671732999966</v>
      </c>
      <c r="U28" s="17">
        <v>644844.83080700005</v>
      </c>
      <c r="V28" s="18">
        <v>327346.46100000001</v>
      </c>
      <c r="W28" s="17">
        <f t="shared" si="6"/>
        <v>-317498.36980700004</v>
      </c>
      <c r="X28" s="17">
        <v>10.021179999999999</v>
      </c>
      <c r="Y28" s="18">
        <v>10.991</v>
      </c>
      <c r="Z28" s="17">
        <f t="shared" si="7"/>
        <v>0.96982000000000035</v>
      </c>
      <c r="AA28" s="17">
        <v>143335.67645999999</v>
      </c>
      <c r="AB28" s="18">
        <v>125232.951</v>
      </c>
      <c r="AC28" s="17">
        <f t="shared" si="8"/>
        <v>-18102.725459999987</v>
      </c>
      <c r="AD28" s="17">
        <v>305524.42119000002</v>
      </c>
      <c r="AE28" s="18">
        <v>366748.31</v>
      </c>
      <c r="AF28" s="17">
        <f t="shared" si="9"/>
        <v>61223.888809999975</v>
      </c>
      <c r="AG28" s="17">
        <v>47659.237664</v>
      </c>
      <c r="AH28" s="18">
        <v>19190.653999999999</v>
      </c>
      <c r="AI28" s="17">
        <f t="shared" si="10"/>
        <v>-28468.583664000002</v>
      </c>
      <c r="AJ28" s="17">
        <v>8690.3881070000007</v>
      </c>
      <c r="AK28" s="18">
        <v>6416.9210000000003</v>
      </c>
      <c r="AL28" s="17">
        <f t="shared" si="11"/>
        <v>-2273.4671070000004</v>
      </c>
      <c r="AM28" s="17">
        <v>323020.78347299999</v>
      </c>
      <c r="AN28" s="18">
        <v>318502.63299999997</v>
      </c>
      <c r="AO28" s="17">
        <f t="shared" si="12"/>
        <v>-4518.1504730000161</v>
      </c>
      <c r="AP28" s="17">
        <v>10551.011632</v>
      </c>
      <c r="AQ28" s="18">
        <v>5.758</v>
      </c>
      <c r="AR28" s="17">
        <f t="shared" si="13"/>
        <v>-10545.253632</v>
      </c>
      <c r="AS28" s="17">
        <v>232001.887946</v>
      </c>
      <c r="AT28" s="18">
        <v>313925.61</v>
      </c>
      <c r="AU28" s="17">
        <f t="shared" si="14"/>
        <v>81923.722053999983</v>
      </c>
      <c r="AV28" s="17">
        <v>169420.83830800001</v>
      </c>
      <c r="AW28" s="18">
        <v>164651.35699999999</v>
      </c>
      <c r="AX28" s="20">
        <f t="shared" si="15"/>
        <v>-4769.4813080000167</v>
      </c>
    </row>
    <row r="29" spans="2:50" x14ac:dyDescent="0.3">
      <c r="B29" s="16" t="s">
        <v>566</v>
      </c>
      <c r="C29" s="17">
        <v>291.29931299999998</v>
      </c>
      <c r="D29" s="18">
        <v>4123.5140000000001</v>
      </c>
      <c r="E29" s="17">
        <f t="shared" si="0"/>
        <v>3832.2146870000001</v>
      </c>
      <c r="F29" s="17">
        <v>165347.61363099999</v>
      </c>
      <c r="G29" s="18">
        <v>428984.527</v>
      </c>
      <c r="H29" s="17">
        <f t="shared" si="1"/>
        <v>263636.91336900002</v>
      </c>
      <c r="I29" s="17">
        <v>362929.99664999999</v>
      </c>
      <c r="J29" s="18">
        <v>636238.098</v>
      </c>
      <c r="K29" s="17">
        <f t="shared" si="2"/>
        <v>273308.10135000001</v>
      </c>
      <c r="L29" s="17">
        <v>0</v>
      </c>
      <c r="M29" s="18">
        <v>0</v>
      </c>
      <c r="N29" s="17">
        <f t="shared" si="3"/>
        <v>0</v>
      </c>
      <c r="O29" s="17">
        <v>0</v>
      </c>
      <c r="P29" s="18">
        <v>88705.039000000004</v>
      </c>
      <c r="Q29" s="17">
        <f t="shared" si="4"/>
        <v>88705.039000000004</v>
      </c>
      <c r="R29" s="17">
        <v>33548.908159999999</v>
      </c>
      <c r="S29" s="18">
        <v>129163.51</v>
      </c>
      <c r="T29" s="17">
        <f t="shared" si="5"/>
        <v>95614.601839999988</v>
      </c>
      <c r="U29" s="17">
        <v>12849.317999999999</v>
      </c>
      <c r="V29" s="18">
        <v>100732.26700000001</v>
      </c>
      <c r="W29" s="17">
        <f t="shared" si="6"/>
        <v>87882.949000000008</v>
      </c>
      <c r="X29" s="17">
        <v>44353.881229999999</v>
      </c>
      <c r="Y29" s="18">
        <v>86802.422000000006</v>
      </c>
      <c r="Z29" s="17">
        <f t="shared" si="7"/>
        <v>42448.540770000007</v>
      </c>
      <c r="AA29" s="17">
        <v>7148.82</v>
      </c>
      <c r="AB29" s="18">
        <v>9576.1980000000003</v>
      </c>
      <c r="AC29" s="17">
        <f t="shared" si="8"/>
        <v>2427.3780000000006</v>
      </c>
      <c r="AD29" s="17">
        <v>86575.562667000006</v>
      </c>
      <c r="AE29" s="18">
        <v>231678.231</v>
      </c>
      <c r="AF29" s="17">
        <f t="shared" si="9"/>
        <v>145102.66833299998</v>
      </c>
      <c r="AG29" s="17">
        <v>9184.9407449999999</v>
      </c>
      <c r="AH29" s="18">
        <v>19616.689999999999</v>
      </c>
      <c r="AI29" s="17">
        <f t="shared" si="10"/>
        <v>10431.749254999999</v>
      </c>
      <c r="AJ29" s="17">
        <v>334.2226</v>
      </c>
      <c r="AK29" s="18">
        <v>5501.3770000000004</v>
      </c>
      <c r="AL29" s="17">
        <f t="shared" si="11"/>
        <v>5167.1544000000004</v>
      </c>
      <c r="AM29" s="17">
        <v>141853.926091</v>
      </c>
      <c r="AN29" s="18">
        <v>169164.78</v>
      </c>
      <c r="AO29" s="17">
        <f t="shared" si="12"/>
        <v>27310.853908999998</v>
      </c>
      <c r="AP29" s="17">
        <v>0</v>
      </c>
      <c r="AQ29" s="18">
        <v>19150.501</v>
      </c>
      <c r="AR29" s="17">
        <f t="shared" si="13"/>
        <v>19150.501</v>
      </c>
      <c r="AS29" s="17">
        <v>204452.5502</v>
      </c>
      <c r="AT29" s="18">
        <v>302818.63799999998</v>
      </c>
      <c r="AU29" s="17">
        <f t="shared" si="14"/>
        <v>98366.087799999979</v>
      </c>
      <c r="AV29" s="17">
        <v>1116.0979010000001</v>
      </c>
      <c r="AW29" s="18">
        <v>115024.29700000001</v>
      </c>
      <c r="AX29" s="20">
        <f t="shared" si="15"/>
        <v>113908.199099</v>
      </c>
    </row>
    <row r="30" spans="2:50" x14ac:dyDescent="0.3">
      <c r="B30" s="21" t="s">
        <v>476</v>
      </c>
      <c r="C30" s="22"/>
      <c r="D30" s="18">
        <v>54.863</v>
      </c>
      <c r="E30" s="22"/>
      <c r="F30" s="22"/>
      <c r="G30" s="18">
        <v>314921.70799999998</v>
      </c>
      <c r="H30" s="22"/>
      <c r="I30" s="22"/>
      <c r="J30" s="18">
        <v>17.09</v>
      </c>
      <c r="K30" s="22"/>
      <c r="L30" s="22"/>
      <c r="M30" s="18">
        <v>0</v>
      </c>
      <c r="N30" s="18">
        <f t="shared" si="3"/>
        <v>0</v>
      </c>
      <c r="O30" s="22"/>
      <c r="P30" s="18">
        <v>0</v>
      </c>
      <c r="Q30" s="22"/>
      <c r="R30" s="22"/>
      <c r="S30" s="18">
        <v>6115.0320000000002</v>
      </c>
      <c r="T30" s="22"/>
      <c r="U30" s="22"/>
      <c r="V30" s="18">
        <v>27.385999999999999</v>
      </c>
      <c r="W30" s="22"/>
      <c r="X30" s="22"/>
      <c r="Y30" s="18">
        <v>0</v>
      </c>
      <c r="Z30" s="22"/>
      <c r="AA30" s="22"/>
      <c r="AB30" s="18">
        <v>26.881</v>
      </c>
      <c r="AC30" s="22"/>
      <c r="AD30" s="22"/>
      <c r="AE30" s="18">
        <v>2764.4259999999999</v>
      </c>
      <c r="AF30" s="22"/>
      <c r="AG30" s="22"/>
      <c r="AH30" s="18">
        <v>301.48200000000003</v>
      </c>
      <c r="AI30" s="22"/>
      <c r="AJ30" s="22"/>
      <c r="AK30" s="18">
        <v>4.4870000000000001</v>
      </c>
      <c r="AL30" s="22"/>
      <c r="AM30" s="22"/>
      <c r="AN30" s="18">
        <v>12536.384</v>
      </c>
      <c r="AO30" s="22"/>
      <c r="AP30" s="22"/>
      <c r="AQ30" s="18">
        <v>0.29299999999999998</v>
      </c>
      <c r="AR30" s="22"/>
      <c r="AS30" s="22"/>
      <c r="AT30" s="18">
        <v>290557.527</v>
      </c>
      <c r="AU30" s="22"/>
      <c r="AV30" s="22"/>
      <c r="AW30" s="18">
        <v>2687.442</v>
      </c>
      <c r="AX30" s="23"/>
    </row>
    <row r="31" spans="2:50" x14ac:dyDescent="0.3">
      <c r="B31" s="16" t="s">
        <v>315</v>
      </c>
      <c r="C31" s="17">
        <v>32124859.026333001</v>
      </c>
      <c r="D31" s="18">
        <v>4777271.5410000002</v>
      </c>
      <c r="E31" s="17">
        <f t="shared" ref="E31:E62" si="16">D31-C31</f>
        <v>-27347587.485332999</v>
      </c>
      <c r="F31" s="17">
        <v>13774283.696651001</v>
      </c>
      <c r="G31" s="18">
        <v>17586913.123</v>
      </c>
      <c r="H31" s="17">
        <f t="shared" ref="H31:H62" si="17">G31-F31</f>
        <v>3812629.4263489991</v>
      </c>
      <c r="I31" s="17">
        <v>684911.69940399996</v>
      </c>
      <c r="J31" s="18">
        <v>481985.196</v>
      </c>
      <c r="K31" s="17">
        <f t="shared" ref="K31:K62" si="18">J31-I31</f>
        <v>-202926.50340399996</v>
      </c>
      <c r="L31" s="17">
        <v>13450.075000000001</v>
      </c>
      <c r="M31" s="18">
        <v>0</v>
      </c>
      <c r="N31" s="17">
        <f t="shared" si="3"/>
        <v>-13450.075000000001</v>
      </c>
      <c r="O31" s="17">
        <v>163712.14300000001</v>
      </c>
      <c r="P31" s="18">
        <v>139.893</v>
      </c>
      <c r="Q31" s="17">
        <f t="shared" ref="Q31:Q62" si="19">P31-O31</f>
        <v>-163572.25</v>
      </c>
      <c r="R31" s="17">
        <v>5486752.0076000001</v>
      </c>
      <c r="S31" s="18">
        <v>13989916.620999999</v>
      </c>
      <c r="T31" s="17">
        <f t="shared" ref="T31:T62" si="20">S31-R31</f>
        <v>8503164.6133999992</v>
      </c>
      <c r="U31" s="17">
        <v>5472238.2335999999</v>
      </c>
      <c r="V31" s="18">
        <v>13986019.716</v>
      </c>
      <c r="W31" s="17">
        <f t="shared" ref="W31:W62" si="21">V31-U31</f>
        <v>8513781.4824000001</v>
      </c>
      <c r="X31" s="17">
        <v>20140.241999999998</v>
      </c>
      <c r="Y31" s="18">
        <v>6285.1469999999999</v>
      </c>
      <c r="Z31" s="17">
        <f t="shared" ref="Z31:Z62" si="22">Y31-X31</f>
        <v>-13855.094999999998</v>
      </c>
      <c r="AA31" s="17">
        <v>102479.944001</v>
      </c>
      <c r="AB31" s="18">
        <v>3105548.1549999998</v>
      </c>
      <c r="AC31" s="17">
        <f t="shared" ref="AC31:AC62" si="23">AB31-AA31</f>
        <v>3003068.2109989999</v>
      </c>
      <c r="AD31" s="17">
        <v>2220715.2284579999</v>
      </c>
      <c r="AE31" s="18">
        <v>155609.177</v>
      </c>
      <c r="AF31" s="17">
        <f t="shared" ref="AF31:AF62" si="24">AE31-AD31</f>
        <v>-2065106.051458</v>
      </c>
      <c r="AG31" s="17">
        <v>20562.910416999999</v>
      </c>
      <c r="AH31" s="18">
        <v>10442.643</v>
      </c>
      <c r="AI31" s="17">
        <f t="shared" ref="AI31:AI62" si="25">AH31-AG31</f>
        <v>-10120.267416999999</v>
      </c>
      <c r="AJ31" s="17">
        <v>125.36879999999999</v>
      </c>
      <c r="AK31" s="18">
        <v>348.45800000000003</v>
      </c>
      <c r="AL31" s="17">
        <f t="shared" ref="AL31:AL62" si="26">AK31-AJ31</f>
        <v>223.08920000000003</v>
      </c>
      <c r="AM31" s="17">
        <v>734177.26036700001</v>
      </c>
      <c r="AN31" s="18">
        <v>386920.266</v>
      </c>
      <c r="AO31" s="17">
        <f t="shared" ref="AO31:AO62" si="27">AN31-AM31</f>
        <v>-347256.99436700001</v>
      </c>
      <c r="AP31" s="17">
        <v>190023.47200000001</v>
      </c>
      <c r="AQ31" s="18">
        <v>287070.185</v>
      </c>
      <c r="AR31" s="17">
        <f t="shared" ref="AR31:AR62" si="28">AQ31-AP31</f>
        <v>97046.712999999989</v>
      </c>
      <c r="AS31" s="17">
        <v>346956.23930000002</v>
      </c>
      <c r="AT31" s="18">
        <v>282065.73100000003</v>
      </c>
      <c r="AU31" s="17">
        <f t="shared" ref="AU31:AU62" si="29">AT31-AS31</f>
        <v>-64890.508299999987</v>
      </c>
      <c r="AV31" s="17">
        <v>37310279.261445001</v>
      </c>
      <c r="AW31" s="18">
        <v>4909033.6639999999</v>
      </c>
      <c r="AX31" s="20">
        <f t="shared" ref="AX31:AX62" si="30">AW31-AV31</f>
        <v>-32401245.597445</v>
      </c>
    </row>
    <row r="32" spans="2:50" x14ac:dyDescent="0.3">
      <c r="B32" s="16" t="s">
        <v>285</v>
      </c>
      <c r="C32" s="17">
        <v>5793.018</v>
      </c>
      <c r="D32" s="18">
        <v>15721808.344000001</v>
      </c>
      <c r="E32" s="17">
        <f t="shared" si="16"/>
        <v>15716015.326000001</v>
      </c>
      <c r="F32" s="17">
        <v>16277.994128</v>
      </c>
      <c r="G32" s="18">
        <v>293022.37400000001</v>
      </c>
      <c r="H32" s="17">
        <f t="shared" si="17"/>
        <v>276744.37987200002</v>
      </c>
      <c r="I32" s="17">
        <v>15917.343000000001</v>
      </c>
      <c r="J32" s="18">
        <v>358340.90899999999</v>
      </c>
      <c r="K32" s="17">
        <f t="shared" si="18"/>
        <v>342423.56599999999</v>
      </c>
      <c r="L32" s="17">
        <v>0</v>
      </c>
      <c r="M32" s="18">
        <v>0</v>
      </c>
      <c r="N32" s="17">
        <f t="shared" si="3"/>
        <v>0</v>
      </c>
      <c r="O32" s="17">
        <v>0</v>
      </c>
      <c r="P32" s="18">
        <v>1827.24</v>
      </c>
      <c r="Q32" s="17">
        <f t="shared" si="19"/>
        <v>1827.24</v>
      </c>
      <c r="R32" s="17">
        <v>12553.652</v>
      </c>
      <c r="S32" s="18">
        <v>145851.85</v>
      </c>
      <c r="T32" s="17">
        <f t="shared" si="20"/>
        <v>133298.198</v>
      </c>
      <c r="U32" s="17">
        <v>12544.052</v>
      </c>
      <c r="V32" s="18">
        <v>86400.373999999996</v>
      </c>
      <c r="W32" s="17">
        <f t="shared" si="21"/>
        <v>73856.322</v>
      </c>
      <c r="X32" s="17">
        <v>0</v>
      </c>
      <c r="Y32" s="18">
        <v>213.703</v>
      </c>
      <c r="Z32" s="17">
        <f t="shared" si="22"/>
        <v>213.703</v>
      </c>
      <c r="AA32" s="17">
        <v>23.811</v>
      </c>
      <c r="AB32" s="18">
        <v>44650.557000000001</v>
      </c>
      <c r="AC32" s="17">
        <f t="shared" si="23"/>
        <v>44626.745999999999</v>
      </c>
      <c r="AD32" s="17">
        <v>83.914500000000004</v>
      </c>
      <c r="AE32" s="18">
        <v>44189.233999999997</v>
      </c>
      <c r="AF32" s="17">
        <f t="shared" si="24"/>
        <v>44105.319499999998</v>
      </c>
      <c r="AG32" s="17">
        <v>18.649999999999999</v>
      </c>
      <c r="AH32" s="18">
        <v>2624.143</v>
      </c>
      <c r="AI32" s="17">
        <f t="shared" si="25"/>
        <v>2605.4929999999999</v>
      </c>
      <c r="AJ32" s="17">
        <v>245</v>
      </c>
      <c r="AK32" s="18">
        <v>192.98</v>
      </c>
      <c r="AL32" s="17">
        <f t="shared" si="26"/>
        <v>-52.02000000000001</v>
      </c>
      <c r="AM32" s="17">
        <v>3672.8235279999999</v>
      </c>
      <c r="AN32" s="18">
        <v>102543.257</v>
      </c>
      <c r="AO32" s="17">
        <f t="shared" si="27"/>
        <v>98870.433472000004</v>
      </c>
      <c r="AP32" s="17">
        <v>0</v>
      </c>
      <c r="AQ32" s="18">
        <v>14292.289000000001</v>
      </c>
      <c r="AR32" s="17">
        <f t="shared" si="28"/>
        <v>14292.289000000001</v>
      </c>
      <c r="AS32" s="17">
        <v>14222.329100000001</v>
      </c>
      <c r="AT32" s="18">
        <v>277717.533</v>
      </c>
      <c r="AU32" s="17">
        <f t="shared" si="29"/>
        <v>263495.20390000002</v>
      </c>
      <c r="AV32" s="17">
        <v>7168.1750000000002</v>
      </c>
      <c r="AW32" s="18">
        <v>15755188.368000001</v>
      </c>
      <c r="AX32" s="20">
        <f t="shared" si="30"/>
        <v>15748020.193</v>
      </c>
    </row>
    <row r="33" spans="2:50" x14ac:dyDescent="0.3">
      <c r="B33" s="16" t="s">
        <v>590</v>
      </c>
      <c r="C33" s="17">
        <v>97677327.255895004</v>
      </c>
      <c r="D33" s="18">
        <v>100435710.78</v>
      </c>
      <c r="E33" s="17">
        <f t="shared" si="16"/>
        <v>2758383.5241049975</v>
      </c>
      <c r="F33" s="17">
        <v>13033800.659534</v>
      </c>
      <c r="G33" s="18">
        <v>13077506.672</v>
      </c>
      <c r="H33" s="17">
        <f t="shared" si="17"/>
        <v>43706.012466000393</v>
      </c>
      <c r="I33" s="17">
        <v>21657.775099999999</v>
      </c>
      <c r="J33" s="18">
        <v>126574.61500000001</v>
      </c>
      <c r="K33" s="17">
        <f t="shared" si="18"/>
        <v>104916.83990000001</v>
      </c>
      <c r="L33" s="17">
        <v>0</v>
      </c>
      <c r="M33" s="18">
        <v>0</v>
      </c>
      <c r="N33" s="17">
        <f t="shared" si="3"/>
        <v>0</v>
      </c>
      <c r="O33" s="17">
        <v>13136.18</v>
      </c>
      <c r="P33" s="18">
        <v>5673.4560000000001</v>
      </c>
      <c r="Q33" s="17">
        <f t="shared" si="19"/>
        <v>-7462.7240000000002</v>
      </c>
      <c r="R33" s="17">
        <v>9941512.2481999993</v>
      </c>
      <c r="S33" s="18">
        <v>9672834.2960000001</v>
      </c>
      <c r="T33" s="17">
        <f t="shared" si="20"/>
        <v>-268677.95219999924</v>
      </c>
      <c r="U33" s="17">
        <v>3964937.5602000002</v>
      </c>
      <c r="V33" s="18">
        <v>4911917.0140000004</v>
      </c>
      <c r="W33" s="17">
        <f t="shared" si="21"/>
        <v>946979.45380000025</v>
      </c>
      <c r="X33" s="17">
        <v>28530.925999999999</v>
      </c>
      <c r="Y33" s="18">
        <v>27455</v>
      </c>
      <c r="Z33" s="17">
        <f t="shared" si="22"/>
        <v>-1075.9259999999995</v>
      </c>
      <c r="AA33" s="17">
        <v>4283.0261410000003</v>
      </c>
      <c r="AB33" s="18">
        <v>9677.4629999999997</v>
      </c>
      <c r="AC33" s="17">
        <f t="shared" si="23"/>
        <v>5394.4368589999995</v>
      </c>
      <c r="AD33" s="17">
        <v>75658.780606999993</v>
      </c>
      <c r="AE33" s="18">
        <v>95507.01</v>
      </c>
      <c r="AF33" s="17">
        <f t="shared" si="24"/>
        <v>19848.229393000001</v>
      </c>
      <c r="AG33" s="17">
        <v>2254.37707</v>
      </c>
      <c r="AH33" s="18">
        <v>2951.413</v>
      </c>
      <c r="AI33" s="17">
        <f t="shared" si="25"/>
        <v>697.03593000000001</v>
      </c>
      <c r="AJ33" s="17">
        <v>339.37200000000001</v>
      </c>
      <c r="AK33" s="18">
        <v>6517.7359999999999</v>
      </c>
      <c r="AL33" s="17">
        <f t="shared" si="26"/>
        <v>6178.3639999999996</v>
      </c>
      <c r="AM33" s="17">
        <v>23990.490511</v>
      </c>
      <c r="AN33" s="18">
        <v>30627.42</v>
      </c>
      <c r="AO33" s="17">
        <f t="shared" si="27"/>
        <v>6636.9294889999983</v>
      </c>
      <c r="AP33" s="17">
        <v>2949151.9679999999</v>
      </c>
      <c r="AQ33" s="18">
        <v>2869166.41</v>
      </c>
      <c r="AR33" s="17">
        <f t="shared" si="28"/>
        <v>-79985.557999999728</v>
      </c>
      <c r="AS33" s="17">
        <v>197896.549</v>
      </c>
      <c r="AT33" s="18">
        <v>263771.40700000001</v>
      </c>
      <c r="AU33" s="17">
        <f t="shared" si="29"/>
        <v>65874.858000000007</v>
      </c>
      <c r="AV33" s="17">
        <v>100274673.17299999</v>
      </c>
      <c r="AW33" s="18">
        <v>103530450.323</v>
      </c>
      <c r="AX33" s="20">
        <f t="shared" si="30"/>
        <v>3255777.150000006</v>
      </c>
    </row>
    <row r="34" spans="2:50" x14ac:dyDescent="0.3">
      <c r="B34" s="16" t="s">
        <v>304</v>
      </c>
      <c r="C34" s="17">
        <v>122.25</v>
      </c>
      <c r="D34" s="18">
        <v>449.87799999999999</v>
      </c>
      <c r="E34" s="17">
        <f t="shared" si="16"/>
        <v>327.62799999999999</v>
      </c>
      <c r="F34" s="17">
        <v>748314.53599999996</v>
      </c>
      <c r="G34" s="18">
        <v>768808.71299999999</v>
      </c>
      <c r="H34" s="17">
        <f t="shared" si="17"/>
        <v>20494.177000000025</v>
      </c>
      <c r="I34" s="17">
        <v>18667.7</v>
      </c>
      <c r="J34" s="18">
        <v>13957.281000000001</v>
      </c>
      <c r="K34" s="17">
        <f t="shared" si="18"/>
        <v>-4710.4189999999999</v>
      </c>
      <c r="L34" s="17">
        <v>0</v>
      </c>
      <c r="M34" s="18">
        <v>0</v>
      </c>
      <c r="N34" s="17">
        <f t="shared" si="3"/>
        <v>0</v>
      </c>
      <c r="O34" s="17">
        <v>0</v>
      </c>
      <c r="P34" s="18">
        <v>7.0000000000000007E-2</v>
      </c>
      <c r="Q34" s="17">
        <f t="shared" si="19"/>
        <v>7.0000000000000007E-2</v>
      </c>
      <c r="R34" s="17">
        <v>573795.63</v>
      </c>
      <c r="S34" s="18">
        <v>497042.41600000003</v>
      </c>
      <c r="T34" s="17">
        <f t="shared" si="20"/>
        <v>-76753.213999999978</v>
      </c>
      <c r="U34" s="17">
        <v>573645.62899999996</v>
      </c>
      <c r="V34" s="18">
        <v>497041.73499999999</v>
      </c>
      <c r="W34" s="17">
        <f t="shared" si="21"/>
        <v>-76603.893999999971</v>
      </c>
      <c r="X34" s="17">
        <v>585</v>
      </c>
      <c r="Y34" s="18">
        <v>1119.6849999999999</v>
      </c>
      <c r="Z34" s="17">
        <f t="shared" si="22"/>
        <v>534.68499999999995</v>
      </c>
      <c r="AA34" s="17">
        <v>0</v>
      </c>
      <c r="AB34" s="18">
        <v>39</v>
      </c>
      <c r="AC34" s="17">
        <f t="shared" si="23"/>
        <v>39</v>
      </c>
      <c r="AD34" s="17">
        <v>13045.271000000001</v>
      </c>
      <c r="AE34" s="18">
        <v>20826.577000000001</v>
      </c>
      <c r="AF34" s="17">
        <f t="shared" si="24"/>
        <v>7781.3060000000005</v>
      </c>
      <c r="AG34" s="17">
        <v>31.372</v>
      </c>
      <c r="AH34" s="18">
        <v>58.835000000000001</v>
      </c>
      <c r="AI34" s="17">
        <f t="shared" si="25"/>
        <v>27.463000000000001</v>
      </c>
      <c r="AJ34" s="17">
        <v>184.3</v>
      </c>
      <c r="AK34" s="18">
        <v>165.387</v>
      </c>
      <c r="AL34" s="17">
        <f t="shared" si="26"/>
        <v>-18.913000000000011</v>
      </c>
      <c r="AM34" s="17">
        <v>1578.9</v>
      </c>
      <c r="AN34" s="18">
        <v>2449.66</v>
      </c>
      <c r="AO34" s="17">
        <f t="shared" si="27"/>
        <v>870.75999999999976</v>
      </c>
      <c r="AP34" s="17">
        <v>0</v>
      </c>
      <c r="AQ34" s="18">
        <v>0.14699999999999999</v>
      </c>
      <c r="AR34" s="17">
        <f t="shared" si="28"/>
        <v>0.14699999999999999</v>
      </c>
      <c r="AS34" s="17">
        <v>177547.4</v>
      </c>
      <c r="AT34" s="18">
        <v>260952.18900000001</v>
      </c>
      <c r="AU34" s="17">
        <f t="shared" si="29"/>
        <v>83404.789000000019</v>
      </c>
      <c r="AV34" s="17">
        <v>336.613</v>
      </c>
      <c r="AW34" s="18">
        <v>562.12300000000005</v>
      </c>
      <c r="AX34" s="20">
        <f t="shared" si="30"/>
        <v>225.51000000000005</v>
      </c>
    </row>
    <row r="35" spans="2:50" x14ac:dyDescent="0.3">
      <c r="B35" s="16" t="s">
        <v>158</v>
      </c>
      <c r="C35" s="17">
        <v>2787.9477999999999</v>
      </c>
      <c r="D35" s="18">
        <v>26108.659</v>
      </c>
      <c r="E35" s="17">
        <f t="shared" si="16"/>
        <v>23320.711199999998</v>
      </c>
      <c r="F35" s="17">
        <v>791243.94166500005</v>
      </c>
      <c r="G35" s="18">
        <v>892726.86800000002</v>
      </c>
      <c r="H35" s="17">
        <f t="shared" si="17"/>
        <v>101482.92633499997</v>
      </c>
      <c r="I35" s="17">
        <v>848939.18741999997</v>
      </c>
      <c r="J35" s="18">
        <v>690501.74899999995</v>
      </c>
      <c r="K35" s="17">
        <f t="shared" si="18"/>
        <v>-158437.43842000002</v>
      </c>
      <c r="L35" s="17">
        <v>0</v>
      </c>
      <c r="M35" s="18">
        <v>0</v>
      </c>
      <c r="N35" s="17">
        <f t="shared" si="3"/>
        <v>0</v>
      </c>
      <c r="O35" s="17">
        <v>1.446</v>
      </c>
      <c r="P35" s="18">
        <v>76209.171000000002</v>
      </c>
      <c r="Q35" s="17">
        <f t="shared" si="19"/>
        <v>76207.725000000006</v>
      </c>
      <c r="R35" s="17">
        <v>66833.535300000003</v>
      </c>
      <c r="S35" s="18">
        <v>80630.544999999998</v>
      </c>
      <c r="T35" s="17">
        <f t="shared" si="20"/>
        <v>13797.009699999995</v>
      </c>
      <c r="U35" s="17">
        <v>14762.894</v>
      </c>
      <c r="V35" s="18">
        <v>29705.207999999999</v>
      </c>
      <c r="W35" s="17">
        <f t="shared" si="21"/>
        <v>14942.313999999998</v>
      </c>
      <c r="X35" s="17">
        <v>451671.3933</v>
      </c>
      <c r="Y35" s="18">
        <v>632848.14899999998</v>
      </c>
      <c r="Z35" s="17">
        <f t="shared" si="22"/>
        <v>181176.75569999998</v>
      </c>
      <c r="AA35" s="17">
        <v>54317.033600000002</v>
      </c>
      <c r="AB35" s="18">
        <v>64385.964</v>
      </c>
      <c r="AC35" s="17">
        <f t="shared" si="23"/>
        <v>10068.930399999997</v>
      </c>
      <c r="AD35" s="17">
        <v>43895.128747000002</v>
      </c>
      <c r="AE35" s="18">
        <v>75885.532999999996</v>
      </c>
      <c r="AF35" s="17">
        <f t="shared" si="24"/>
        <v>31990.404252999993</v>
      </c>
      <c r="AG35" s="17">
        <v>19111.608260000001</v>
      </c>
      <c r="AH35" s="18">
        <v>54576.336000000003</v>
      </c>
      <c r="AI35" s="17">
        <f t="shared" si="25"/>
        <v>35464.727740000002</v>
      </c>
      <c r="AJ35" s="17">
        <v>277.76290699999998</v>
      </c>
      <c r="AK35" s="18">
        <v>4682.18</v>
      </c>
      <c r="AL35" s="17">
        <f t="shared" si="26"/>
        <v>4404.417093</v>
      </c>
      <c r="AM35" s="17">
        <v>244412.430914</v>
      </c>
      <c r="AN35" s="18">
        <v>420121.43400000001</v>
      </c>
      <c r="AO35" s="17">
        <f t="shared" si="27"/>
        <v>175709.00308600001</v>
      </c>
      <c r="AP35" s="17">
        <v>7.414174</v>
      </c>
      <c r="AQ35" s="18">
        <v>48.868000000000002</v>
      </c>
      <c r="AR35" s="17">
        <f t="shared" si="28"/>
        <v>41.453825999999999</v>
      </c>
      <c r="AS35" s="17">
        <v>755659.21665099997</v>
      </c>
      <c r="AT35" s="18">
        <v>245926.66800000001</v>
      </c>
      <c r="AU35" s="17">
        <f t="shared" si="29"/>
        <v>-509732.54865099996</v>
      </c>
      <c r="AV35" s="17">
        <v>6791.5212060000003</v>
      </c>
      <c r="AW35" s="18">
        <v>30280.46</v>
      </c>
      <c r="AX35" s="20">
        <f t="shared" si="30"/>
        <v>23488.938793999998</v>
      </c>
    </row>
    <row r="36" spans="2:50" x14ac:dyDescent="0.3">
      <c r="B36" s="16" t="s">
        <v>535</v>
      </c>
      <c r="C36" s="17">
        <v>31609.168389999999</v>
      </c>
      <c r="D36" s="18">
        <v>24090.807000000001</v>
      </c>
      <c r="E36" s="17">
        <f t="shared" si="16"/>
        <v>-7518.3613899999982</v>
      </c>
      <c r="F36" s="17">
        <v>153147.706962</v>
      </c>
      <c r="G36" s="18">
        <v>187087.80100000001</v>
      </c>
      <c r="H36" s="17">
        <f t="shared" si="17"/>
        <v>33940.09403800001</v>
      </c>
      <c r="I36" s="17">
        <v>441606.40389999998</v>
      </c>
      <c r="J36" s="18">
        <v>477462.83100000001</v>
      </c>
      <c r="K36" s="17">
        <f t="shared" si="18"/>
        <v>35856.42710000003</v>
      </c>
      <c r="L36" s="17">
        <v>0</v>
      </c>
      <c r="M36" s="18">
        <v>0</v>
      </c>
      <c r="N36" s="17">
        <f t="shared" si="3"/>
        <v>0</v>
      </c>
      <c r="O36" s="17">
        <v>5.4976000000000003</v>
      </c>
      <c r="P36" s="18">
        <v>12.44</v>
      </c>
      <c r="Q36" s="17">
        <f t="shared" si="19"/>
        <v>6.9423999999999992</v>
      </c>
      <c r="R36" s="17">
        <v>25150.60557</v>
      </c>
      <c r="S36" s="18">
        <v>2674.3620000000001</v>
      </c>
      <c r="T36" s="17">
        <f t="shared" si="20"/>
        <v>-22476.243569999999</v>
      </c>
      <c r="U36" s="17">
        <v>8.6370000000000005</v>
      </c>
      <c r="V36" s="18">
        <v>0.05</v>
      </c>
      <c r="W36" s="17">
        <f t="shared" si="21"/>
        <v>-8.5869999999999997</v>
      </c>
      <c r="X36" s="17">
        <v>52432.243999999999</v>
      </c>
      <c r="Y36" s="18">
        <v>33081.644999999997</v>
      </c>
      <c r="Z36" s="17">
        <f t="shared" si="22"/>
        <v>-19350.599000000002</v>
      </c>
      <c r="AA36" s="17">
        <v>1699.354</v>
      </c>
      <c r="AB36" s="18">
        <v>5186.8389999999999</v>
      </c>
      <c r="AC36" s="17">
        <f t="shared" si="23"/>
        <v>3487.4849999999997</v>
      </c>
      <c r="AD36" s="17">
        <v>144049.9639</v>
      </c>
      <c r="AE36" s="18">
        <v>146891.26800000001</v>
      </c>
      <c r="AF36" s="17">
        <f t="shared" si="24"/>
        <v>2841.3041000000085</v>
      </c>
      <c r="AG36" s="17">
        <v>4739.7093400000003</v>
      </c>
      <c r="AH36" s="18">
        <v>1790.367</v>
      </c>
      <c r="AI36" s="17">
        <f t="shared" si="25"/>
        <v>-2949.3423400000001</v>
      </c>
      <c r="AJ36" s="17">
        <v>16261.826999999999</v>
      </c>
      <c r="AK36" s="18">
        <v>13149.66</v>
      </c>
      <c r="AL36" s="17">
        <f t="shared" si="26"/>
        <v>-3112.1669999999995</v>
      </c>
      <c r="AM36" s="17">
        <v>136530.76395200001</v>
      </c>
      <c r="AN36" s="18">
        <v>225619.35399999999</v>
      </c>
      <c r="AO36" s="17">
        <f t="shared" si="27"/>
        <v>89088.590047999984</v>
      </c>
      <c r="AP36" s="17">
        <v>486.96</v>
      </c>
      <c r="AQ36" s="18">
        <v>1778.204</v>
      </c>
      <c r="AR36" s="17">
        <f t="shared" si="28"/>
        <v>1291.2439999999999</v>
      </c>
      <c r="AS36" s="17">
        <v>221057.9449</v>
      </c>
      <c r="AT36" s="18">
        <v>239034.736</v>
      </c>
      <c r="AU36" s="17">
        <f t="shared" si="29"/>
        <v>17976.791100000002</v>
      </c>
      <c r="AV36" s="17">
        <v>24435.368989999999</v>
      </c>
      <c r="AW36" s="18">
        <v>21213.207999999999</v>
      </c>
      <c r="AX36" s="20">
        <f t="shared" si="30"/>
        <v>-3222.1609900000003</v>
      </c>
    </row>
    <row r="37" spans="2:50" x14ac:dyDescent="0.3">
      <c r="B37" s="16" t="s">
        <v>409</v>
      </c>
      <c r="C37" s="17">
        <v>81001569.619540006</v>
      </c>
      <c r="D37" s="18">
        <v>80530466.076000005</v>
      </c>
      <c r="E37" s="17">
        <f t="shared" si="16"/>
        <v>-471103.54354000092</v>
      </c>
      <c r="F37" s="17">
        <v>3902455.1651940001</v>
      </c>
      <c r="G37" s="18">
        <v>3257994.0619999999</v>
      </c>
      <c r="H37" s="17">
        <f t="shared" si="17"/>
        <v>-644461.1031940002</v>
      </c>
      <c r="I37" s="17">
        <v>1384136.8574010001</v>
      </c>
      <c r="J37" s="18">
        <v>1046357.7169999999</v>
      </c>
      <c r="K37" s="17">
        <f t="shared" si="18"/>
        <v>-337779.14040100016</v>
      </c>
      <c r="L37" s="17">
        <v>0</v>
      </c>
      <c r="M37" s="18">
        <v>0</v>
      </c>
      <c r="N37" s="17">
        <f t="shared" si="3"/>
        <v>0</v>
      </c>
      <c r="O37" s="17">
        <v>897790.30500000005</v>
      </c>
      <c r="P37" s="18">
        <v>496261.20199999999</v>
      </c>
      <c r="Q37" s="17">
        <f t="shared" si="19"/>
        <v>-401529.10300000006</v>
      </c>
      <c r="R37" s="17">
        <v>2625539.1919999998</v>
      </c>
      <c r="S37" s="18">
        <v>2493694.2179999999</v>
      </c>
      <c r="T37" s="17">
        <f t="shared" si="20"/>
        <v>-131844.97399999993</v>
      </c>
      <c r="U37" s="17">
        <v>2529076.037</v>
      </c>
      <c r="V37" s="18">
        <v>1660016.2350000001</v>
      </c>
      <c r="W37" s="17">
        <f t="shared" si="21"/>
        <v>-869059.80199999991</v>
      </c>
      <c r="X37" s="17">
        <v>264.32</v>
      </c>
      <c r="Y37" s="18">
        <v>30038.39</v>
      </c>
      <c r="Z37" s="17">
        <f t="shared" si="22"/>
        <v>29774.07</v>
      </c>
      <c r="AA37" s="17">
        <v>937815.20900000003</v>
      </c>
      <c r="AB37" s="18">
        <v>859312.51300000004</v>
      </c>
      <c r="AC37" s="17">
        <f t="shared" si="23"/>
        <v>-78502.695999999996</v>
      </c>
      <c r="AD37" s="17">
        <v>636389.7034</v>
      </c>
      <c r="AE37" s="18">
        <v>623203.95799999998</v>
      </c>
      <c r="AF37" s="17">
        <f t="shared" si="24"/>
        <v>-13185.745400000014</v>
      </c>
      <c r="AG37" s="17">
        <v>5684.9393659999996</v>
      </c>
      <c r="AH37" s="18">
        <v>12981.823</v>
      </c>
      <c r="AI37" s="17">
        <f t="shared" si="25"/>
        <v>7296.8836340000007</v>
      </c>
      <c r="AJ37" s="17">
        <v>322406.05307999998</v>
      </c>
      <c r="AK37" s="18">
        <v>703.76800000000003</v>
      </c>
      <c r="AL37" s="17">
        <f t="shared" si="26"/>
        <v>-321702.28508</v>
      </c>
      <c r="AM37" s="17">
        <v>175917.4811</v>
      </c>
      <c r="AN37" s="18">
        <v>121275.38099999999</v>
      </c>
      <c r="AO37" s="17">
        <f t="shared" si="27"/>
        <v>-54642.100100000011</v>
      </c>
      <c r="AP37" s="17">
        <v>16530.80819</v>
      </c>
      <c r="AQ37" s="18">
        <v>163731.88</v>
      </c>
      <c r="AR37" s="17">
        <f t="shared" si="28"/>
        <v>147201.07180999999</v>
      </c>
      <c r="AS37" s="17">
        <v>280602.02100000001</v>
      </c>
      <c r="AT37" s="18">
        <v>232407.36499999999</v>
      </c>
      <c r="AU37" s="17">
        <f t="shared" si="29"/>
        <v>-48194.656000000017</v>
      </c>
      <c r="AV37" s="17">
        <v>80405752.312188998</v>
      </c>
      <c r="AW37" s="18">
        <v>80461200.438999996</v>
      </c>
      <c r="AX37" s="20">
        <f t="shared" si="30"/>
        <v>55448.126810997725</v>
      </c>
    </row>
    <row r="38" spans="2:50" x14ac:dyDescent="0.3">
      <c r="B38" s="16" t="s">
        <v>432</v>
      </c>
      <c r="C38" s="17">
        <v>513097870.89478999</v>
      </c>
      <c r="D38" s="18">
        <v>1036625892.895</v>
      </c>
      <c r="E38" s="17">
        <f t="shared" si="16"/>
        <v>523528022.00020999</v>
      </c>
      <c r="F38" s="17">
        <v>23355311.417755999</v>
      </c>
      <c r="G38" s="18">
        <v>22493741.248</v>
      </c>
      <c r="H38" s="17">
        <f t="shared" si="17"/>
        <v>-861570.169755999</v>
      </c>
      <c r="I38" s="17">
        <v>71352.822</v>
      </c>
      <c r="J38" s="18">
        <v>3166107.46</v>
      </c>
      <c r="K38" s="17">
        <f t="shared" si="18"/>
        <v>3094754.6379999998</v>
      </c>
      <c r="L38" s="17">
        <v>0</v>
      </c>
      <c r="M38" s="18">
        <v>0</v>
      </c>
      <c r="N38" s="17">
        <f t="shared" si="3"/>
        <v>0</v>
      </c>
      <c r="O38" s="17">
        <v>0</v>
      </c>
      <c r="P38" s="18">
        <v>0</v>
      </c>
      <c r="Q38" s="17">
        <f t="shared" si="19"/>
        <v>0</v>
      </c>
      <c r="R38" s="17">
        <v>17752951.515999999</v>
      </c>
      <c r="S38" s="18">
        <v>19176233.477000002</v>
      </c>
      <c r="T38" s="17">
        <f t="shared" si="20"/>
        <v>1423281.9610000029</v>
      </c>
      <c r="U38" s="17">
        <v>17752951.515999999</v>
      </c>
      <c r="V38" s="18">
        <v>19172937.916999999</v>
      </c>
      <c r="W38" s="17">
        <f t="shared" si="21"/>
        <v>1419986.4010000005</v>
      </c>
      <c r="X38" s="17">
        <v>193.71700000000001</v>
      </c>
      <c r="Y38" s="18">
        <v>170.08600000000001</v>
      </c>
      <c r="Z38" s="17">
        <f t="shared" si="22"/>
        <v>-23.631</v>
      </c>
      <c r="AA38" s="17">
        <v>765.072</v>
      </c>
      <c r="AB38" s="18">
        <v>1221.702</v>
      </c>
      <c r="AC38" s="17">
        <f t="shared" si="23"/>
        <v>456.63</v>
      </c>
      <c r="AD38" s="17">
        <v>37367.578000000001</v>
      </c>
      <c r="AE38" s="18">
        <v>1498264.6950000001</v>
      </c>
      <c r="AF38" s="17">
        <f t="shared" si="24"/>
        <v>1460897.1170000001</v>
      </c>
      <c r="AG38" s="17">
        <v>626.99706600000002</v>
      </c>
      <c r="AH38" s="18">
        <v>1287.6289999999999</v>
      </c>
      <c r="AI38" s="17">
        <f t="shared" si="25"/>
        <v>660.63193399999989</v>
      </c>
      <c r="AJ38" s="17">
        <v>1258.1208999999999</v>
      </c>
      <c r="AK38" s="18">
        <v>1534292.132</v>
      </c>
      <c r="AL38" s="17">
        <f t="shared" si="26"/>
        <v>1533034.0111</v>
      </c>
      <c r="AM38" s="17">
        <v>192601.22732000001</v>
      </c>
      <c r="AN38" s="18">
        <v>204627.742</v>
      </c>
      <c r="AO38" s="17">
        <f t="shared" si="27"/>
        <v>12026.514679999993</v>
      </c>
      <c r="AP38" s="17">
        <v>6963997.6600000001</v>
      </c>
      <c r="AQ38" s="18">
        <v>3576655.73</v>
      </c>
      <c r="AR38" s="17">
        <f t="shared" si="28"/>
        <v>-3387341.93</v>
      </c>
      <c r="AS38" s="17">
        <v>116176.863</v>
      </c>
      <c r="AT38" s="18">
        <v>226718.6</v>
      </c>
      <c r="AU38" s="17">
        <f t="shared" si="29"/>
        <v>110541.73700000001</v>
      </c>
      <c r="AV38" s="17">
        <v>518422594.04325998</v>
      </c>
      <c r="AW38" s="18">
        <v>1039642925.54</v>
      </c>
      <c r="AX38" s="20">
        <f t="shared" si="30"/>
        <v>521220331.49673998</v>
      </c>
    </row>
    <row r="39" spans="2:50" x14ac:dyDescent="0.3">
      <c r="B39" s="16" t="s">
        <v>421</v>
      </c>
      <c r="C39" s="17">
        <v>17911.949100000002</v>
      </c>
      <c r="D39" s="18">
        <v>21614.172999999999</v>
      </c>
      <c r="E39" s="17">
        <f t="shared" si="16"/>
        <v>3702.2238999999972</v>
      </c>
      <c r="F39" s="17">
        <v>262044.397948</v>
      </c>
      <c r="G39" s="18">
        <v>365511.658</v>
      </c>
      <c r="H39" s="17">
        <f t="shared" si="17"/>
        <v>103467.260052</v>
      </c>
      <c r="I39" s="17">
        <v>808315.95912999997</v>
      </c>
      <c r="J39" s="18">
        <v>851672.14</v>
      </c>
      <c r="K39" s="17">
        <f t="shared" si="18"/>
        <v>43356.18087000004</v>
      </c>
      <c r="L39" s="17">
        <v>0</v>
      </c>
      <c r="M39" s="18">
        <v>0</v>
      </c>
      <c r="N39" s="17">
        <f t="shared" si="3"/>
        <v>0</v>
      </c>
      <c r="O39" s="17">
        <v>713859.47699999996</v>
      </c>
      <c r="P39" s="18">
        <v>534463.56200000003</v>
      </c>
      <c r="Q39" s="17">
        <f t="shared" si="19"/>
        <v>-179395.91499999992</v>
      </c>
      <c r="R39" s="17">
        <v>594213.35259999998</v>
      </c>
      <c r="S39" s="18">
        <v>688646.29799999995</v>
      </c>
      <c r="T39" s="17">
        <f t="shared" si="20"/>
        <v>94432.945399999968</v>
      </c>
      <c r="U39" s="17">
        <v>8758.9845999999998</v>
      </c>
      <c r="V39" s="18">
        <v>316534.11200000002</v>
      </c>
      <c r="W39" s="17">
        <f t="shared" si="21"/>
        <v>307775.1274</v>
      </c>
      <c r="X39" s="17">
        <v>0</v>
      </c>
      <c r="Y39" s="18">
        <v>454.08499999999998</v>
      </c>
      <c r="Z39" s="17">
        <f t="shared" si="22"/>
        <v>454.08499999999998</v>
      </c>
      <c r="AA39" s="17">
        <v>80773.903699999995</v>
      </c>
      <c r="AB39" s="18">
        <v>200650.92800000001</v>
      </c>
      <c r="AC39" s="17">
        <f t="shared" si="23"/>
        <v>119877.02430000002</v>
      </c>
      <c r="AD39" s="17">
        <v>86691.733838999993</v>
      </c>
      <c r="AE39" s="18">
        <v>46851.167999999998</v>
      </c>
      <c r="AF39" s="17">
        <f t="shared" si="24"/>
        <v>-39840.565838999995</v>
      </c>
      <c r="AG39" s="17">
        <v>32485.4578</v>
      </c>
      <c r="AH39" s="18">
        <v>20101.490000000002</v>
      </c>
      <c r="AI39" s="17">
        <f t="shared" si="25"/>
        <v>-12383.967799999999</v>
      </c>
      <c r="AJ39" s="17">
        <v>30849.893638000001</v>
      </c>
      <c r="AK39" s="18">
        <v>14440.254999999999</v>
      </c>
      <c r="AL39" s="17">
        <f t="shared" si="26"/>
        <v>-16409.638638000004</v>
      </c>
      <c r="AM39" s="17">
        <v>62277.216206999998</v>
      </c>
      <c r="AN39" s="18">
        <v>33370.161999999997</v>
      </c>
      <c r="AO39" s="17">
        <f t="shared" si="27"/>
        <v>-28907.054207000001</v>
      </c>
      <c r="AP39" s="17">
        <v>40.314999999999998</v>
      </c>
      <c r="AQ39" s="18">
        <v>0</v>
      </c>
      <c r="AR39" s="17">
        <f t="shared" si="28"/>
        <v>-40.314999999999998</v>
      </c>
      <c r="AS39" s="17">
        <v>177475.71299999999</v>
      </c>
      <c r="AT39" s="18">
        <v>226182.875</v>
      </c>
      <c r="AU39" s="17">
        <f t="shared" si="29"/>
        <v>48707.162000000011</v>
      </c>
      <c r="AV39" s="17">
        <v>22784.574393999999</v>
      </c>
      <c r="AW39" s="18">
        <v>8100.7030000000004</v>
      </c>
      <c r="AX39" s="20">
        <f t="shared" si="30"/>
        <v>-14683.871393999998</v>
      </c>
    </row>
    <row r="40" spans="2:50" x14ac:dyDescent="0.3">
      <c r="B40" s="16" t="s">
        <v>157</v>
      </c>
      <c r="C40" s="17">
        <v>3175.7116000000001</v>
      </c>
      <c r="D40" s="18">
        <v>4446.3339999999998</v>
      </c>
      <c r="E40" s="17">
        <f t="shared" si="16"/>
        <v>1270.6223999999997</v>
      </c>
      <c r="F40" s="17">
        <v>93876.731014000005</v>
      </c>
      <c r="G40" s="18">
        <v>68219.808999999994</v>
      </c>
      <c r="H40" s="17">
        <f t="shared" si="17"/>
        <v>-25656.922014000011</v>
      </c>
      <c r="I40" s="17">
        <v>855800.42180000001</v>
      </c>
      <c r="J40" s="18">
        <v>584725.701</v>
      </c>
      <c r="K40" s="17">
        <f t="shared" si="18"/>
        <v>-271074.72080000001</v>
      </c>
      <c r="L40" s="17">
        <v>0</v>
      </c>
      <c r="M40" s="18">
        <v>0</v>
      </c>
      <c r="N40" s="17">
        <f t="shared" si="3"/>
        <v>0</v>
      </c>
      <c r="O40" s="17">
        <v>40530.966999999997</v>
      </c>
      <c r="P40" s="18">
        <v>69166.985000000001</v>
      </c>
      <c r="Q40" s="17">
        <f t="shared" si="19"/>
        <v>28636.018000000004</v>
      </c>
      <c r="R40" s="17">
        <v>66485.252999999997</v>
      </c>
      <c r="S40" s="18">
        <v>11374.775</v>
      </c>
      <c r="T40" s="17">
        <f t="shared" si="20"/>
        <v>-55110.477999999996</v>
      </c>
      <c r="U40" s="17">
        <v>28107.136999999999</v>
      </c>
      <c r="V40" s="18">
        <v>11151.056</v>
      </c>
      <c r="W40" s="17">
        <f t="shared" si="21"/>
        <v>-16956.080999999998</v>
      </c>
      <c r="X40" s="17">
        <v>16.714300000000001</v>
      </c>
      <c r="Y40" s="18">
        <v>3.9830000000000001</v>
      </c>
      <c r="Z40" s="17">
        <f t="shared" si="22"/>
        <v>-12.731300000000001</v>
      </c>
      <c r="AA40" s="17">
        <v>53444.478020000002</v>
      </c>
      <c r="AB40" s="18">
        <v>4747.3440000000001</v>
      </c>
      <c r="AC40" s="17">
        <f t="shared" si="23"/>
        <v>-48697.134020000005</v>
      </c>
      <c r="AD40" s="17">
        <v>480361.66369199997</v>
      </c>
      <c r="AE40" s="18">
        <v>136311.70000000001</v>
      </c>
      <c r="AF40" s="17">
        <f t="shared" si="24"/>
        <v>-344049.96369199996</v>
      </c>
      <c r="AG40" s="17">
        <v>1126.0411549999999</v>
      </c>
      <c r="AH40" s="18">
        <v>748.01300000000003</v>
      </c>
      <c r="AI40" s="17">
        <f t="shared" si="25"/>
        <v>-378.02815499999986</v>
      </c>
      <c r="AJ40" s="17">
        <v>267.79637000000002</v>
      </c>
      <c r="AK40" s="18">
        <v>651.25800000000004</v>
      </c>
      <c r="AL40" s="17">
        <f t="shared" si="26"/>
        <v>383.46163000000001</v>
      </c>
      <c r="AM40" s="17">
        <v>264968.52117700002</v>
      </c>
      <c r="AN40" s="18">
        <v>271462.821</v>
      </c>
      <c r="AO40" s="17">
        <f t="shared" si="27"/>
        <v>6494.2998229999794</v>
      </c>
      <c r="AP40" s="17">
        <v>35.468000000000004</v>
      </c>
      <c r="AQ40" s="18">
        <v>1.109</v>
      </c>
      <c r="AR40" s="17">
        <f t="shared" si="28"/>
        <v>-34.359000000000002</v>
      </c>
      <c r="AS40" s="17">
        <v>80888.550700000007</v>
      </c>
      <c r="AT40" s="18">
        <v>225636.677</v>
      </c>
      <c r="AU40" s="17">
        <f t="shared" si="29"/>
        <v>144748.1263</v>
      </c>
      <c r="AV40" s="17">
        <v>5137.8029999999999</v>
      </c>
      <c r="AW40" s="18">
        <v>6455.2740000000003</v>
      </c>
      <c r="AX40" s="20">
        <f t="shared" si="30"/>
        <v>1317.4710000000005</v>
      </c>
    </row>
    <row r="41" spans="2:50" x14ac:dyDescent="0.3">
      <c r="B41" s="16" t="s">
        <v>93</v>
      </c>
      <c r="C41" s="17">
        <v>11128.250865</v>
      </c>
      <c r="D41" s="18">
        <v>13241.808000000001</v>
      </c>
      <c r="E41" s="17">
        <f t="shared" si="16"/>
        <v>2113.5571350000009</v>
      </c>
      <c r="F41" s="17">
        <v>96915.778181000001</v>
      </c>
      <c r="G41" s="18">
        <v>148207.56400000001</v>
      </c>
      <c r="H41" s="17">
        <f t="shared" si="17"/>
        <v>51291.785819000012</v>
      </c>
      <c r="I41" s="17">
        <v>187624.34787200001</v>
      </c>
      <c r="J41" s="18">
        <v>246578.723</v>
      </c>
      <c r="K41" s="17">
        <f t="shared" si="18"/>
        <v>58954.375127999985</v>
      </c>
      <c r="L41" s="17">
        <v>0</v>
      </c>
      <c r="M41" s="18">
        <v>0</v>
      </c>
      <c r="N41" s="17">
        <f t="shared" si="3"/>
        <v>0</v>
      </c>
      <c r="O41" s="17">
        <v>1074.2840000000001</v>
      </c>
      <c r="P41" s="18">
        <v>1675.1289999999999</v>
      </c>
      <c r="Q41" s="17">
        <f t="shared" si="19"/>
        <v>600.8449999999998</v>
      </c>
      <c r="R41" s="17">
        <v>14387.935600000001</v>
      </c>
      <c r="S41" s="18">
        <v>11095.994000000001</v>
      </c>
      <c r="T41" s="17">
        <f t="shared" si="20"/>
        <v>-3291.9416000000001</v>
      </c>
      <c r="U41" s="17">
        <v>5181.5940000000001</v>
      </c>
      <c r="V41" s="18">
        <v>953.90099999999995</v>
      </c>
      <c r="W41" s="17">
        <f t="shared" si="21"/>
        <v>-4227.6930000000002</v>
      </c>
      <c r="X41" s="17">
        <v>11369.0429</v>
      </c>
      <c r="Y41" s="18">
        <v>3445.5390000000002</v>
      </c>
      <c r="Z41" s="17">
        <f t="shared" si="22"/>
        <v>-7923.5038999999997</v>
      </c>
      <c r="AA41" s="17">
        <v>8536.2630300000001</v>
      </c>
      <c r="AB41" s="18">
        <v>10967.61</v>
      </c>
      <c r="AC41" s="17">
        <f t="shared" si="23"/>
        <v>2431.3469700000005</v>
      </c>
      <c r="AD41" s="17">
        <v>33275.029591999999</v>
      </c>
      <c r="AE41" s="18">
        <v>39586.150999999998</v>
      </c>
      <c r="AF41" s="17">
        <f t="shared" si="24"/>
        <v>6311.1214079999991</v>
      </c>
      <c r="AG41" s="17">
        <v>12443.561854</v>
      </c>
      <c r="AH41" s="18">
        <v>61468.822</v>
      </c>
      <c r="AI41" s="17">
        <f t="shared" si="25"/>
        <v>49025.260146000001</v>
      </c>
      <c r="AJ41" s="17">
        <v>92.280799999999999</v>
      </c>
      <c r="AK41" s="18">
        <v>148.62200000000001</v>
      </c>
      <c r="AL41" s="17">
        <f t="shared" si="26"/>
        <v>56.341200000000015</v>
      </c>
      <c r="AM41" s="17">
        <v>78265.522024999998</v>
      </c>
      <c r="AN41" s="18">
        <v>58681.783000000003</v>
      </c>
      <c r="AO41" s="17">
        <f t="shared" si="27"/>
        <v>-19583.739024999995</v>
      </c>
      <c r="AP41" s="17">
        <v>0.06</v>
      </c>
      <c r="AQ41" s="18">
        <v>21.41</v>
      </c>
      <c r="AR41" s="17">
        <f t="shared" si="28"/>
        <v>21.35</v>
      </c>
      <c r="AS41" s="17">
        <v>10979.8959</v>
      </c>
      <c r="AT41" s="18">
        <v>216348.68100000001</v>
      </c>
      <c r="AU41" s="17">
        <f t="shared" si="29"/>
        <v>205368.78510000001</v>
      </c>
      <c r="AV41" s="17">
        <v>125244.54921300001</v>
      </c>
      <c r="AW41" s="18">
        <v>6284.8959999999997</v>
      </c>
      <c r="AX41" s="20">
        <f t="shared" si="30"/>
        <v>-118959.65321300001</v>
      </c>
    </row>
    <row r="42" spans="2:50" x14ac:dyDescent="0.3">
      <c r="B42" s="16" t="s">
        <v>593</v>
      </c>
      <c r="C42" s="17">
        <v>907645.76300000004</v>
      </c>
      <c r="D42" s="18">
        <v>1722798.048</v>
      </c>
      <c r="E42" s="17">
        <f t="shared" si="16"/>
        <v>815152.28499999992</v>
      </c>
      <c r="F42" s="17">
        <v>11942939.058723999</v>
      </c>
      <c r="G42" s="18">
        <v>62644000.266999997</v>
      </c>
      <c r="H42" s="17">
        <f t="shared" si="17"/>
        <v>50701061.208275996</v>
      </c>
      <c r="I42" s="17">
        <v>99150.812000000005</v>
      </c>
      <c r="J42" s="18">
        <v>51668.067000000003</v>
      </c>
      <c r="K42" s="17">
        <f t="shared" si="18"/>
        <v>-47482.745000000003</v>
      </c>
      <c r="L42" s="17">
        <v>0</v>
      </c>
      <c r="M42" s="18">
        <v>0</v>
      </c>
      <c r="N42" s="17">
        <f t="shared" si="3"/>
        <v>0</v>
      </c>
      <c r="O42" s="17">
        <v>1.7999999999999999E-2</v>
      </c>
      <c r="P42" s="18">
        <v>3038.4459999999999</v>
      </c>
      <c r="Q42" s="17">
        <f t="shared" si="19"/>
        <v>3038.4279999999999</v>
      </c>
      <c r="R42" s="17">
        <v>12561560.660800001</v>
      </c>
      <c r="S42" s="18">
        <v>11337519.767999999</v>
      </c>
      <c r="T42" s="17">
        <f t="shared" si="20"/>
        <v>-1224040.8928000014</v>
      </c>
      <c r="U42" s="17">
        <v>4388089.0898000002</v>
      </c>
      <c r="V42" s="18">
        <v>11333968.551000001</v>
      </c>
      <c r="W42" s="17">
        <f t="shared" si="21"/>
        <v>6945879.4612000007</v>
      </c>
      <c r="X42" s="17">
        <v>237.10900000000001</v>
      </c>
      <c r="Y42" s="18">
        <v>41.36</v>
      </c>
      <c r="Z42" s="17">
        <f t="shared" si="22"/>
        <v>-195.74900000000002</v>
      </c>
      <c r="AA42" s="17">
        <v>14274.161319999999</v>
      </c>
      <c r="AB42" s="18">
        <v>7116</v>
      </c>
      <c r="AC42" s="17">
        <f t="shared" si="23"/>
        <v>-7158.1613199999993</v>
      </c>
      <c r="AD42" s="17">
        <v>93651.669724000007</v>
      </c>
      <c r="AE42" s="18">
        <v>103458.361</v>
      </c>
      <c r="AF42" s="17">
        <f t="shared" si="24"/>
        <v>9806.6912759999977</v>
      </c>
      <c r="AG42" s="17">
        <v>12253.0882</v>
      </c>
      <c r="AH42" s="18">
        <v>3239.9090000000001</v>
      </c>
      <c r="AI42" s="17">
        <f t="shared" si="25"/>
        <v>-9013.1792000000005</v>
      </c>
      <c r="AJ42" s="17">
        <v>86.911000000000001</v>
      </c>
      <c r="AK42" s="18">
        <v>392.12700000000001</v>
      </c>
      <c r="AL42" s="17">
        <f t="shared" si="26"/>
        <v>305.21600000000001</v>
      </c>
      <c r="AM42" s="17">
        <v>61710.219729999997</v>
      </c>
      <c r="AN42" s="18">
        <v>63418.233</v>
      </c>
      <c r="AO42" s="17">
        <f t="shared" si="27"/>
        <v>1708.0132700000031</v>
      </c>
      <c r="AP42" s="17">
        <v>0</v>
      </c>
      <c r="AQ42" s="18">
        <v>0</v>
      </c>
      <c r="AR42" s="17">
        <f t="shared" si="28"/>
        <v>0</v>
      </c>
      <c r="AS42" s="17">
        <v>150367.9</v>
      </c>
      <c r="AT42" s="18">
        <v>200771.79399999999</v>
      </c>
      <c r="AU42" s="17">
        <f t="shared" si="29"/>
        <v>50403.894</v>
      </c>
      <c r="AV42" s="17">
        <v>55593.913950000002</v>
      </c>
      <c r="AW42" s="18">
        <v>52702508.829999998</v>
      </c>
      <c r="AX42" s="20">
        <f t="shared" si="30"/>
        <v>52646914.916049995</v>
      </c>
    </row>
    <row r="43" spans="2:50" x14ac:dyDescent="0.3">
      <c r="B43" s="16" t="s">
        <v>419</v>
      </c>
      <c r="C43" s="17">
        <v>16378685.640149999</v>
      </c>
      <c r="D43" s="18">
        <v>16553946.823999999</v>
      </c>
      <c r="E43" s="17">
        <f t="shared" si="16"/>
        <v>175261.18384999968</v>
      </c>
      <c r="F43" s="17">
        <v>74160.276140000002</v>
      </c>
      <c r="G43" s="18">
        <v>108154.493</v>
      </c>
      <c r="H43" s="17">
        <f t="shared" si="17"/>
        <v>33994.21686</v>
      </c>
      <c r="I43" s="17">
        <v>168459.59700000001</v>
      </c>
      <c r="J43" s="18">
        <v>246307.87899999999</v>
      </c>
      <c r="K43" s="17">
        <f t="shared" si="18"/>
        <v>77848.281999999977</v>
      </c>
      <c r="L43" s="17">
        <v>0</v>
      </c>
      <c r="M43" s="18">
        <v>0</v>
      </c>
      <c r="N43" s="17">
        <f t="shared" si="3"/>
        <v>0</v>
      </c>
      <c r="O43" s="17">
        <v>0</v>
      </c>
      <c r="P43" s="18">
        <v>0</v>
      </c>
      <c r="Q43" s="17">
        <f t="shared" si="19"/>
        <v>0</v>
      </c>
      <c r="R43" s="17">
        <v>1418.5719999999999</v>
      </c>
      <c r="S43" s="18">
        <v>64779.898000000001</v>
      </c>
      <c r="T43" s="17">
        <f t="shared" si="20"/>
        <v>63361.326000000001</v>
      </c>
      <c r="U43" s="17">
        <v>1418.5719999999999</v>
      </c>
      <c r="V43" s="18">
        <v>60791.663</v>
      </c>
      <c r="W43" s="17">
        <f t="shared" si="21"/>
        <v>59373.091</v>
      </c>
      <c r="X43" s="17">
        <v>186</v>
      </c>
      <c r="Y43" s="18">
        <v>174</v>
      </c>
      <c r="Z43" s="17">
        <f t="shared" si="22"/>
        <v>-12</v>
      </c>
      <c r="AA43" s="17">
        <v>0</v>
      </c>
      <c r="AB43" s="18">
        <v>0</v>
      </c>
      <c r="AC43" s="17">
        <f t="shared" si="23"/>
        <v>0</v>
      </c>
      <c r="AD43" s="17">
        <v>8343.8084299999991</v>
      </c>
      <c r="AE43" s="18">
        <v>24272.15</v>
      </c>
      <c r="AF43" s="17">
        <f t="shared" si="24"/>
        <v>15928.341570000002</v>
      </c>
      <c r="AG43" s="17">
        <v>130.81120000000001</v>
      </c>
      <c r="AH43" s="18">
        <v>1267.3630000000001</v>
      </c>
      <c r="AI43" s="17">
        <f t="shared" si="25"/>
        <v>1136.5518</v>
      </c>
      <c r="AJ43" s="17">
        <v>0</v>
      </c>
      <c r="AK43" s="18">
        <v>0</v>
      </c>
      <c r="AL43" s="17">
        <f t="shared" si="26"/>
        <v>0</v>
      </c>
      <c r="AM43" s="17">
        <v>21794.0805</v>
      </c>
      <c r="AN43" s="18">
        <v>121593.53</v>
      </c>
      <c r="AO43" s="17">
        <f t="shared" si="27"/>
        <v>99799.449500000002</v>
      </c>
      <c r="AP43" s="17">
        <v>210.631</v>
      </c>
      <c r="AQ43" s="18">
        <v>163.67699999999999</v>
      </c>
      <c r="AR43" s="17">
        <f t="shared" si="28"/>
        <v>-46.954000000000008</v>
      </c>
      <c r="AS43" s="17">
        <v>185555.09700000001</v>
      </c>
      <c r="AT43" s="18">
        <v>169734.04500000001</v>
      </c>
      <c r="AU43" s="17">
        <f t="shared" si="29"/>
        <v>-15821.051999999996</v>
      </c>
      <c r="AV43" s="17">
        <v>16403877.144160001</v>
      </c>
      <c r="AW43" s="18">
        <v>16526588.210000001</v>
      </c>
      <c r="AX43" s="20">
        <f t="shared" si="30"/>
        <v>122711.06584000029</v>
      </c>
    </row>
    <row r="44" spans="2:50" x14ac:dyDescent="0.3">
      <c r="B44" s="16" t="s">
        <v>417</v>
      </c>
      <c r="C44" s="17">
        <v>101005.587</v>
      </c>
      <c r="D44" s="18">
        <v>50891.932999999997</v>
      </c>
      <c r="E44" s="17">
        <f t="shared" si="16"/>
        <v>-50113.654000000002</v>
      </c>
      <c r="F44" s="17">
        <v>1043342.776</v>
      </c>
      <c r="G44" s="18">
        <v>1016531.583</v>
      </c>
      <c r="H44" s="17">
        <f t="shared" si="17"/>
        <v>-26811.19299999997</v>
      </c>
      <c r="I44" s="17">
        <v>16888.085999999999</v>
      </c>
      <c r="J44" s="18">
        <v>15917.526</v>
      </c>
      <c r="K44" s="17">
        <f t="shared" si="18"/>
        <v>-970.55999999999949</v>
      </c>
      <c r="L44" s="17">
        <v>0</v>
      </c>
      <c r="M44" s="18">
        <v>0</v>
      </c>
      <c r="N44" s="17">
        <f t="shared" si="3"/>
        <v>0</v>
      </c>
      <c r="O44" s="17">
        <v>0</v>
      </c>
      <c r="P44" s="18">
        <v>0</v>
      </c>
      <c r="Q44" s="17">
        <f t="shared" si="19"/>
        <v>0</v>
      </c>
      <c r="R44" s="17">
        <v>918585.17299999995</v>
      </c>
      <c r="S44" s="18">
        <v>867964.24600000004</v>
      </c>
      <c r="T44" s="17">
        <f t="shared" si="20"/>
        <v>-50620.926999999909</v>
      </c>
      <c r="U44" s="17">
        <v>918585.17299999995</v>
      </c>
      <c r="V44" s="18">
        <v>867963.446</v>
      </c>
      <c r="W44" s="17">
        <f t="shared" si="21"/>
        <v>-50621.726999999955</v>
      </c>
      <c r="X44" s="17">
        <v>813.55799999999999</v>
      </c>
      <c r="Y44" s="18">
        <v>2771.29</v>
      </c>
      <c r="Z44" s="17">
        <f t="shared" si="22"/>
        <v>1957.732</v>
      </c>
      <c r="AA44" s="17">
        <v>7921.2280000000001</v>
      </c>
      <c r="AB44" s="18">
        <v>48.545999999999999</v>
      </c>
      <c r="AC44" s="17">
        <f t="shared" si="23"/>
        <v>-7872.6819999999998</v>
      </c>
      <c r="AD44" s="17">
        <v>4085.0659999999998</v>
      </c>
      <c r="AE44" s="18">
        <v>9869.2559999999994</v>
      </c>
      <c r="AF44" s="17">
        <f t="shared" si="24"/>
        <v>5784.19</v>
      </c>
      <c r="AG44" s="17">
        <v>438.226</v>
      </c>
      <c r="AH44" s="18">
        <v>351.91899999999998</v>
      </c>
      <c r="AI44" s="17">
        <f t="shared" si="25"/>
        <v>-86.307000000000016</v>
      </c>
      <c r="AJ44" s="17">
        <v>56.442999999999998</v>
      </c>
      <c r="AK44" s="18">
        <v>5.2</v>
      </c>
      <c r="AL44" s="17">
        <f t="shared" si="26"/>
        <v>-51.242999999999995</v>
      </c>
      <c r="AM44" s="17">
        <v>3551.43</v>
      </c>
      <c r="AN44" s="18">
        <v>2454.9490000000001</v>
      </c>
      <c r="AO44" s="17">
        <f t="shared" si="27"/>
        <v>-1096.4809999999998</v>
      </c>
      <c r="AP44" s="17">
        <v>0</v>
      </c>
      <c r="AQ44" s="18">
        <v>0</v>
      </c>
      <c r="AR44" s="17">
        <f t="shared" si="28"/>
        <v>0</v>
      </c>
      <c r="AS44" s="17">
        <v>174764.253</v>
      </c>
      <c r="AT44" s="18">
        <v>168919.829</v>
      </c>
      <c r="AU44" s="17">
        <f t="shared" si="29"/>
        <v>-5844.4239999999991</v>
      </c>
      <c r="AV44" s="17">
        <v>51021.072</v>
      </c>
      <c r="AW44" s="18">
        <v>30955.807000000001</v>
      </c>
      <c r="AX44" s="20">
        <f t="shared" si="30"/>
        <v>-20065.264999999999</v>
      </c>
    </row>
    <row r="45" spans="2:50" x14ac:dyDescent="0.3">
      <c r="B45" s="16" t="s">
        <v>572</v>
      </c>
      <c r="C45" s="17">
        <v>3263852.318</v>
      </c>
      <c r="D45" s="18">
        <v>3353415.3790000002</v>
      </c>
      <c r="E45" s="17">
        <f t="shared" si="16"/>
        <v>89563.06100000022</v>
      </c>
      <c r="F45" s="17">
        <v>7071955.5821799999</v>
      </c>
      <c r="G45" s="18">
        <v>9418581.7599999998</v>
      </c>
      <c r="H45" s="17">
        <f t="shared" si="17"/>
        <v>2346626.1778199999</v>
      </c>
      <c r="I45" s="17">
        <v>379372.58199999999</v>
      </c>
      <c r="J45" s="18">
        <v>400040.397</v>
      </c>
      <c r="K45" s="17">
        <f t="shared" si="18"/>
        <v>20667.815000000002</v>
      </c>
      <c r="L45" s="17">
        <v>0</v>
      </c>
      <c r="M45" s="18">
        <v>0</v>
      </c>
      <c r="N45" s="17">
        <f t="shared" si="3"/>
        <v>0</v>
      </c>
      <c r="O45" s="17">
        <v>61.031999999999996</v>
      </c>
      <c r="P45" s="18">
        <v>0.18</v>
      </c>
      <c r="Q45" s="17">
        <f t="shared" si="19"/>
        <v>-60.851999999999997</v>
      </c>
      <c r="R45" s="17">
        <v>7114793.0120000001</v>
      </c>
      <c r="S45" s="18">
        <v>9189858.7589999996</v>
      </c>
      <c r="T45" s="17">
        <f t="shared" si="20"/>
        <v>2075065.7469999995</v>
      </c>
      <c r="U45" s="17">
        <v>6399431.125</v>
      </c>
      <c r="V45" s="18">
        <v>8582281.1809999999</v>
      </c>
      <c r="W45" s="17">
        <f t="shared" si="21"/>
        <v>2182850.0559999999</v>
      </c>
      <c r="X45" s="17">
        <v>0.24</v>
      </c>
      <c r="Y45" s="18">
        <v>4.0000000000000001E-3</v>
      </c>
      <c r="Z45" s="17">
        <f t="shared" si="22"/>
        <v>-0.23599999999999999</v>
      </c>
      <c r="AA45" s="17">
        <v>753.54200000000003</v>
      </c>
      <c r="AB45" s="18">
        <v>3458.931</v>
      </c>
      <c r="AC45" s="17">
        <f t="shared" si="23"/>
        <v>2705.3890000000001</v>
      </c>
      <c r="AD45" s="17">
        <v>59557.951099999998</v>
      </c>
      <c r="AE45" s="18">
        <v>276419.46999999997</v>
      </c>
      <c r="AF45" s="17">
        <f t="shared" si="24"/>
        <v>216861.51889999997</v>
      </c>
      <c r="AG45" s="17">
        <v>91.423000000000002</v>
      </c>
      <c r="AH45" s="18">
        <v>110.209</v>
      </c>
      <c r="AI45" s="17">
        <f t="shared" si="25"/>
        <v>18.786000000000001</v>
      </c>
      <c r="AJ45" s="17">
        <v>1850.4469999999999</v>
      </c>
      <c r="AK45" s="18">
        <v>12.449</v>
      </c>
      <c r="AL45" s="17">
        <f t="shared" si="26"/>
        <v>-1837.9979999999998</v>
      </c>
      <c r="AM45" s="17">
        <v>20678.023079999999</v>
      </c>
      <c r="AN45" s="18">
        <v>82466.851999999999</v>
      </c>
      <c r="AO45" s="17">
        <f t="shared" si="27"/>
        <v>61788.82892</v>
      </c>
      <c r="AP45" s="17">
        <v>99046.7</v>
      </c>
      <c r="AQ45" s="18">
        <v>98502.972999999998</v>
      </c>
      <c r="AR45" s="17">
        <f t="shared" si="28"/>
        <v>-543.72699999999895</v>
      </c>
      <c r="AS45" s="17">
        <v>189214.89300000001</v>
      </c>
      <c r="AT45" s="18">
        <v>167727.45499999999</v>
      </c>
      <c r="AU45" s="17">
        <f t="shared" si="29"/>
        <v>-21487.438000000024</v>
      </c>
      <c r="AV45" s="17">
        <v>3229195.3080000002</v>
      </c>
      <c r="AW45" s="18">
        <v>3451983.4070000001</v>
      </c>
      <c r="AX45" s="20">
        <f t="shared" si="30"/>
        <v>222788.09899999993</v>
      </c>
    </row>
    <row r="46" spans="2:50" x14ac:dyDescent="0.3">
      <c r="B46" s="16" t="s">
        <v>564</v>
      </c>
      <c r="C46" s="17">
        <v>893.62338999999997</v>
      </c>
      <c r="D46" s="18">
        <v>813.649</v>
      </c>
      <c r="E46" s="17">
        <f t="shared" si="16"/>
        <v>-79.974389999999971</v>
      </c>
      <c r="F46" s="17">
        <v>4684.4624999999996</v>
      </c>
      <c r="G46" s="18">
        <v>5636.9889999999996</v>
      </c>
      <c r="H46" s="17">
        <f t="shared" si="17"/>
        <v>952.52649999999994</v>
      </c>
      <c r="I46" s="17">
        <v>96867.997199999998</v>
      </c>
      <c r="J46" s="18">
        <v>173243.82</v>
      </c>
      <c r="K46" s="17">
        <f t="shared" si="18"/>
        <v>76375.822800000009</v>
      </c>
      <c r="L46" s="17">
        <v>0</v>
      </c>
      <c r="M46" s="18">
        <v>0</v>
      </c>
      <c r="N46" s="17">
        <f t="shared" si="3"/>
        <v>0</v>
      </c>
      <c r="O46" s="17">
        <v>0</v>
      </c>
      <c r="P46" s="18">
        <v>0</v>
      </c>
      <c r="Q46" s="17">
        <f t="shared" si="19"/>
        <v>0</v>
      </c>
      <c r="R46" s="17">
        <v>36</v>
      </c>
      <c r="S46" s="18">
        <v>31.3</v>
      </c>
      <c r="T46" s="17">
        <f t="shared" si="20"/>
        <v>-4.6999999999999993</v>
      </c>
      <c r="U46" s="17">
        <v>36</v>
      </c>
      <c r="V46" s="18">
        <v>31.3</v>
      </c>
      <c r="W46" s="17">
        <f t="shared" si="21"/>
        <v>-4.6999999999999993</v>
      </c>
      <c r="X46" s="17">
        <v>76.284999999999997</v>
      </c>
      <c r="Y46" s="18">
        <v>108.44199999999999</v>
      </c>
      <c r="Z46" s="17">
        <f t="shared" si="22"/>
        <v>32.156999999999996</v>
      </c>
      <c r="AA46" s="17">
        <v>0</v>
      </c>
      <c r="AB46" s="18">
        <v>0</v>
      </c>
      <c r="AC46" s="17">
        <f t="shared" si="23"/>
        <v>0</v>
      </c>
      <c r="AD46" s="17">
        <v>31007.702000000001</v>
      </c>
      <c r="AE46" s="18">
        <v>1869.7429999999999</v>
      </c>
      <c r="AF46" s="17">
        <f t="shared" si="24"/>
        <v>-29137.959000000003</v>
      </c>
      <c r="AG46" s="17">
        <v>113.26954000000001</v>
      </c>
      <c r="AH46" s="18">
        <v>560.29</v>
      </c>
      <c r="AI46" s="17">
        <f t="shared" si="25"/>
        <v>447.02045999999996</v>
      </c>
      <c r="AJ46" s="17">
        <v>614.70000000000005</v>
      </c>
      <c r="AK46" s="18">
        <v>0</v>
      </c>
      <c r="AL46" s="17">
        <f t="shared" si="26"/>
        <v>-614.70000000000005</v>
      </c>
      <c r="AM46" s="17">
        <v>12508.4509</v>
      </c>
      <c r="AN46" s="18">
        <v>11536.977999999999</v>
      </c>
      <c r="AO46" s="17">
        <f t="shared" si="27"/>
        <v>-971.47290000000066</v>
      </c>
      <c r="AP46" s="17">
        <v>511.93</v>
      </c>
      <c r="AQ46" s="18">
        <v>674.69</v>
      </c>
      <c r="AR46" s="17">
        <f t="shared" si="28"/>
        <v>162.76000000000005</v>
      </c>
      <c r="AS46" s="17">
        <v>87574.447199999995</v>
      </c>
      <c r="AT46" s="18">
        <v>164611.43</v>
      </c>
      <c r="AU46" s="17">
        <f t="shared" si="29"/>
        <v>77036.982799999998</v>
      </c>
      <c r="AV46" s="17">
        <v>-29484.771550000001</v>
      </c>
      <c r="AW46" s="18">
        <v>976.27499999999998</v>
      </c>
      <c r="AX46" s="20">
        <f t="shared" si="30"/>
        <v>30461.046550000003</v>
      </c>
    </row>
    <row r="47" spans="2:50" x14ac:dyDescent="0.3">
      <c r="B47" s="16" t="s">
        <v>141</v>
      </c>
      <c r="C47" s="17">
        <v>181525.578114</v>
      </c>
      <c r="D47" s="18">
        <v>192216.587</v>
      </c>
      <c r="E47" s="17">
        <f t="shared" si="16"/>
        <v>10691.008885999996</v>
      </c>
      <c r="F47" s="17">
        <v>385852.482341</v>
      </c>
      <c r="G47" s="18">
        <v>467134.95299999998</v>
      </c>
      <c r="H47" s="17">
        <f t="shared" si="17"/>
        <v>81282.470658999984</v>
      </c>
      <c r="I47" s="17">
        <v>618402.31429400004</v>
      </c>
      <c r="J47" s="18">
        <v>747102.29799999995</v>
      </c>
      <c r="K47" s="17">
        <f t="shared" si="18"/>
        <v>128699.98370599991</v>
      </c>
      <c r="L47" s="17">
        <v>0</v>
      </c>
      <c r="M47" s="18">
        <v>0</v>
      </c>
      <c r="N47" s="17">
        <f t="shared" si="3"/>
        <v>0</v>
      </c>
      <c r="O47" s="17">
        <v>53652.324999999997</v>
      </c>
      <c r="P47" s="18">
        <v>67527.434999999998</v>
      </c>
      <c r="Q47" s="17">
        <f t="shared" si="19"/>
        <v>13875.11</v>
      </c>
      <c r="R47" s="17">
        <v>215478.99721</v>
      </c>
      <c r="S47" s="18">
        <v>196212.049</v>
      </c>
      <c r="T47" s="17">
        <f t="shared" si="20"/>
        <v>-19266.948210000002</v>
      </c>
      <c r="U47" s="17">
        <v>56537.519</v>
      </c>
      <c r="V47" s="18">
        <v>57142.252</v>
      </c>
      <c r="W47" s="17">
        <f t="shared" si="21"/>
        <v>604.73300000000017</v>
      </c>
      <c r="X47" s="17">
        <v>661.03200000000004</v>
      </c>
      <c r="Y47" s="18">
        <v>158537.76800000001</v>
      </c>
      <c r="Z47" s="17">
        <f t="shared" si="22"/>
        <v>157876.736</v>
      </c>
      <c r="AA47" s="17">
        <v>111003.78567</v>
      </c>
      <c r="AB47" s="18">
        <v>66176.664999999994</v>
      </c>
      <c r="AC47" s="17">
        <f t="shared" si="23"/>
        <v>-44827.120670000004</v>
      </c>
      <c r="AD47" s="17">
        <v>115671.557502</v>
      </c>
      <c r="AE47" s="18">
        <v>193375.55600000001</v>
      </c>
      <c r="AF47" s="17">
        <f t="shared" si="24"/>
        <v>77703.998498000015</v>
      </c>
      <c r="AG47" s="17">
        <v>17203.545451000002</v>
      </c>
      <c r="AH47" s="18">
        <v>21268.596000000001</v>
      </c>
      <c r="AI47" s="17">
        <f t="shared" si="25"/>
        <v>4065.0505489999996</v>
      </c>
      <c r="AJ47" s="17">
        <v>16.742000000000001</v>
      </c>
      <c r="AK47" s="18">
        <v>0</v>
      </c>
      <c r="AL47" s="17">
        <f t="shared" si="26"/>
        <v>-16.742000000000001</v>
      </c>
      <c r="AM47" s="17">
        <v>340050.82659999997</v>
      </c>
      <c r="AN47" s="18">
        <v>375622.11</v>
      </c>
      <c r="AO47" s="17">
        <f t="shared" si="27"/>
        <v>35571.283400000015</v>
      </c>
      <c r="AP47" s="17">
        <v>0</v>
      </c>
      <c r="AQ47" s="18">
        <v>2.504</v>
      </c>
      <c r="AR47" s="17">
        <f t="shared" si="28"/>
        <v>2.504</v>
      </c>
      <c r="AS47" s="17">
        <v>138365.20000000001</v>
      </c>
      <c r="AT47" s="18">
        <v>162445.24299999999</v>
      </c>
      <c r="AU47" s="17">
        <f t="shared" si="29"/>
        <v>24080.042999999976</v>
      </c>
      <c r="AV47" s="17">
        <v>193676.363312</v>
      </c>
      <c r="AW47" s="18">
        <v>232815.853</v>
      </c>
      <c r="AX47" s="20">
        <f t="shared" si="30"/>
        <v>39139.489688000001</v>
      </c>
    </row>
    <row r="48" spans="2:50" x14ac:dyDescent="0.3">
      <c r="B48" s="16" t="s">
        <v>88</v>
      </c>
      <c r="C48" s="17">
        <v>182.86813900000001</v>
      </c>
      <c r="D48" s="18">
        <v>87.99</v>
      </c>
      <c r="E48" s="17">
        <f t="shared" si="16"/>
        <v>-94.878139000000019</v>
      </c>
      <c r="F48" s="17">
        <v>92100.086706999995</v>
      </c>
      <c r="G48" s="18">
        <v>46085.370999999999</v>
      </c>
      <c r="H48" s="17">
        <f t="shared" si="17"/>
        <v>-46014.715706999996</v>
      </c>
      <c r="I48" s="17">
        <v>130819.62711</v>
      </c>
      <c r="J48" s="18">
        <v>159193.274</v>
      </c>
      <c r="K48" s="17">
        <f t="shared" si="18"/>
        <v>28373.646890000004</v>
      </c>
      <c r="L48" s="17">
        <v>0</v>
      </c>
      <c r="M48" s="18">
        <v>0</v>
      </c>
      <c r="N48" s="17">
        <f t="shared" si="3"/>
        <v>0</v>
      </c>
      <c r="O48" s="17">
        <v>26530.743999999999</v>
      </c>
      <c r="P48" s="18">
        <v>0</v>
      </c>
      <c r="Q48" s="17">
        <f t="shared" si="19"/>
        <v>-26530.743999999999</v>
      </c>
      <c r="R48" s="17">
        <v>1272.8889999999999</v>
      </c>
      <c r="S48" s="18">
        <v>27650.634999999998</v>
      </c>
      <c r="T48" s="17">
        <f t="shared" si="20"/>
        <v>26377.745999999999</v>
      </c>
      <c r="U48" s="17">
        <v>1272.229</v>
      </c>
      <c r="V48" s="18">
        <v>27630.334999999999</v>
      </c>
      <c r="W48" s="17">
        <f t="shared" si="21"/>
        <v>26358.106</v>
      </c>
      <c r="X48" s="17">
        <v>0</v>
      </c>
      <c r="Y48" s="18">
        <v>0</v>
      </c>
      <c r="Z48" s="17">
        <f t="shared" si="22"/>
        <v>0</v>
      </c>
      <c r="AA48" s="17">
        <v>10350.112300000001</v>
      </c>
      <c r="AB48" s="18">
        <v>3.008</v>
      </c>
      <c r="AC48" s="17">
        <f t="shared" si="23"/>
        <v>-10347.104300000001</v>
      </c>
      <c r="AD48" s="17">
        <v>25552.135699999999</v>
      </c>
      <c r="AE48" s="18">
        <v>4470.4719999999998</v>
      </c>
      <c r="AF48" s="17">
        <f t="shared" si="24"/>
        <v>-21081.663699999997</v>
      </c>
      <c r="AG48" s="17">
        <v>7401.5041590000001</v>
      </c>
      <c r="AH48" s="18">
        <v>4866.9070000000002</v>
      </c>
      <c r="AI48" s="17">
        <f t="shared" si="25"/>
        <v>-2534.5971589999999</v>
      </c>
      <c r="AJ48" s="17">
        <v>5644.5928299999996</v>
      </c>
      <c r="AK48" s="18">
        <v>296.803</v>
      </c>
      <c r="AL48" s="17">
        <f t="shared" si="26"/>
        <v>-5347.7898299999997</v>
      </c>
      <c r="AM48" s="17">
        <v>17407.831483999998</v>
      </c>
      <c r="AN48" s="18">
        <v>9299.4230000000007</v>
      </c>
      <c r="AO48" s="17">
        <f t="shared" si="27"/>
        <v>-8108.4084839999978</v>
      </c>
      <c r="AP48" s="17">
        <v>56.57</v>
      </c>
      <c r="AQ48" s="18">
        <v>0.27300000000000002</v>
      </c>
      <c r="AR48" s="17">
        <f t="shared" si="28"/>
        <v>-56.296999999999997</v>
      </c>
      <c r="AS48" s="17">
        <v>128555.63800000001</v>
      </c>
      <c r="AT48" s="18">
        <v>158641.36799999999</v>
      </c>
      <c r="AU48" s="17">
        <f t="shared" si="29"/>
        <v>30085.729999999981</v>
      </c>
      <c r="AV48" s="17">
        <v>330.564483</v>
      </c>
      <c r="AW48" s="18">
        <v>138.01900000000001</v>
      </c>
      <c r="AX48" s="20">
        <f t="shared" si="30"/>
        <v>-192.54548299999999</v>
      </c>
    </row>
    <row r="49" spans="2:50" x14ac:dyDescent="0.3">
      <c r="B49" s="16" t="s">
        <v>162</v>
      </c>
      <c r="C49" s="17">
        <v>1971.0263</v>
      </c>
      <c r="D49" s="18">
        <v>9728.6990000000005</v>
      </c>
      <c r="E49" s="17">
        <f t="shared" si="16"/>
        <v>7757.672700000001</v>
      </c>
      <c r="F49" s="17">
        <v>215820.32841700001</v>
      </c>
      <c r="G49" s="18">
        <v>186547.87700000001</v>
      </c>
      <c r="H49" s="17">
        <f t="shared" si="17"/>
        <v>-29272.451417000004</v>
      </c>
      <c r="I49" s="17">
        <v>7892.3603000000003</v>
      </c>
      <c r="J49" s="18">
        <v>332555.54300000001</v>
      </c>
      <c r="K49" s="17">
        <f t="shared" si="18"/>
        <v>324663.1827</v>
      </c>
      <c r="L49" s="17">
        <v>0</v>
      </c>
      <c r="M49" s="18">
        <v>19468.821</v>
      </c>
      <c r="N49" s="17">
        <f t="shared" si="3"/>
        <v>19468.821</v>
      </c>
      <c r="O49" s="17">
        <v>0</v>
      </c>
      <c r="P49" s="18">
        <v>3816.0439999999999</v>
      </c>
      <c r="Q49" s="17">
        <f t="shared" si="19"/>
        <v>3816.0439999999999</v>
      </c>
      <c r="R49" s="17">
        <v>165804.1618</v>
      </c>
      <c r="S49" s="18">
        <v>131894.065</v>
      </c>
      <c r="T49" s="17">
        <f t="shared" si="20"/>
        <v>-33910.096799999999</v>
      </c>
      <c r="U49" s="17">
        <v>165795.72210000001</v>
      </c>
      <c r="V49" s="18">
        <v>128068.99400000001</v>
      </c>
      <c r="W49" s="17">
        <f t="shared" si="21"/>
        <v>-37726.728100000008</v>
      </c>
      <c r="X49" s="17">
        <v>8.4427000000000003</v>
      </c>
      <c r="Y49" s="18">
        <v>67681.873000000007</v>
      </c>
      <c r="Z49" s="17">
        <f t="shared" si="22"/>
        <v>67673.430300000007</v>
      </c>
      <c r="AA49" s="17">
        <v>1320.0720799999999</v>
      </c>
      <c r="AB49" s="18">
        <v>8071.2420000000002</v>
      </c>
      <c r="AC49" s="17">
        <f t="shared" si="23"/>
        <v>6751.1699200000003</v>
      </c>
      <c r="AD49" s="17">
        <v>12097.813273</v>
      </c>
      <c r="AE49" s="18">
        <v>15033.380999999999</v>
      </c>
      <c r="AF49" s="17">
        <f t="shared" si="24"/>
        <v>2935.5677269999996</v>
      </c>
      <c r="AG49" s="17">
        <v>5399.9795000000004</v>
      </c>
      <c r="AH49" s="18">
        <v>84911.66</v>
      </c>
      <c r="AI49" s="17">
        <f t="shared" si="25"/>
        <v>79511.680500000002</v>
      </c>
      <c r="AJ49" s="17">
        <v>39.323999999999998</v>
      </c>
      <c r="AK49" s="18">
        <v>152.71899999999999</v>
      </c>
      <c r="AL49" s="17">
        <f t="shared" si="26"/>
        <v>113.395</v>
      </c>
      <c r="AM49" s="17">
        <v>38217.189544000001</v>
      </c>
      <c r="AN49" s="18">
        <v>51622.19</v>
      </c>
      <c r="AO49" s="17">
        <f t="shared" si="27"/>
        <v>13405.000456000002</v>
      </c>
      <c r="AP49" s="17">
        <v>36.520000000000003</v>
      </c>
      <c r="AQ49" s="18">
        <v>392.7</v>
      </c>
      <c r="AR49" s="17">
        <f t="shared" si="28"/>
        <v>356.18</v>
      </c>
      <c r="AS49" s="17">
        <v>93.57</v>
      </c>
      <c r="AT49" s="18">
        <v>155147.67499999999</v>
      </c>
      <c r="AU49" s="17">
        <f t="shared" si="29"/>
        <v>155054.10499999998</v>
      </c>
      <c r="AV49" s="17">
        <v>2703.16212</v>
      </c>
      <c r="AW49" s="18">
        <v>14317.307000000001</v>
      </c>
      <c r="AX49" s="20">
        <f t="shared" si="30"/>
        <v>11614.14488</v>
      </c>
    </row>
    <row r="50" spans="2:50" x14ac:dyDescent="0.3">
      <c r="B50" s="16" t="s">
        <v>487</v>
      </c>
      <c r="C50" s="17">
        <v>774329.48361</v>
      </c>
      <c r="D50" s="18">
        <v>740638.12699999998</v>
      </c>
      <c r="E50" s="17">
        <f t="shared" si="16"/>
        <v>-33691.356610000017</v>
      </c>
      <c r="F50" s="17">
        <v>841900.76918499998</v>
      </c>
      <c r="G50" s="18">
        <v>310555.61800000002</v>
      </c>
      <c r="H50" s="17">
        <f t="shared" si="17"/>
        <v>-531345.15118499997</v>
      </c>
      <c r="I50" s="17">
        <v>460200.23920000001</v>
      </c>
      <c r="J50" s="18">
        <v>444928.114</v>
      </c>
      <c r="K50" s="17">
        <f t="shared" si="18"/>
        <v>-15272.125200000009</v>
      </c>
      <c r="L50" s="17">
        <v>888.72299999999996</v>
      </c>
      <c r="M50" s="18">
        <v>286.00700000000001</v>
      </c>
      <c r="N50" s="17">
        <f t="shared" si="3"/>
        <v>-602.71599999999989</v>
      </c>
      <c r="O50" s="17">
        <v>43157.947999999997</v>
      </c>
      <c r="P50" s="18">
        <v>89123.331000000006</v>
      </c>
      <c r="Q50" s="17">
        <f t="shared" si="19"/>
        <v>45965.383000000009</v>
      </c>
      <c r="R50" s="17">
        <v>204077.7366</v>
      </c>
      <c r="S50" s="18">
        <v>160538.63500000001</v>
      </c>
      <c r="T50" s="17">
        <f t="shared" si="20"/>
        <v>-43539.101599999995</v>
      </c>
      <c r="U50" s="17">
        <v>113048.408</v>
      </c>
      <c r="V50" s="18">
        <v>147671.52499999999</v>
      </c>
      <c r="W50" s="17">
        <f t="shared" si="21"/>
        <v>34623.116999999998</v>
      </c>
      <c r="X50" s="17">
        <v>70736.876449999996</v>
      </c>
      <c r="Y50" s="18">
        <v>45742.489000000001</v>
      </c>
      <c r="Z50" s="17">
        <f t="shared" si="22"/>
        <v>-24994.387449999995</v>
      </c>
      <c r="AA50" s="17">
        <v>30107.642</v>
      </c>
      <c r="AB50" s="18">
        <v>63477.578999999998</v>
      </c>
      <c r="AC50" s="17">
        <f t="shared" si="23"/>
        <v>33369.936999999998</v>
      </c>
      <c r="AD50" s="17">
        <v>603208.96927500004</v>
      </c>
      <c r="AE50" s="18">
        <v>114466.826</v>
      </c>
      <c r="AF50" s="17">
        <f t="shared" si="24"/>
        <v>-488742.14327500004</v>
      </c>
      <c r="AG50" s="17">
        <v>14555.340351000001</v>
      </c>
      <c r="AH50" s="18">
        <v>45024.648000000001</v>
      </c>
      <c r="AI50" s="17">
        <f t="shared" si="25"/>
        <v>30469.307649000002</v>
      </c>
      <c r="AJ50" s="17">
        <v>449.79694999999998</v>
      </c>
      <c r="AK50" s="18">
        <v>276.32</v>
      </c>
      <c r="AL50" s="17">
        <f t="shared" si="26"/>
        <v>-173.47694999999999</v>
      </c>
      <c r="AM50" s="17">
        <v>213541.14799900001</v>
      </c>
      <c r="AN50" s="18">
        <v>164902.02499999999</v>
      </c>
      <c r="AO50" s="17">
        <f t="shared" si="27"/>
        <v>-48639.122999000014</v>
      </c>
      <c r="AP50" s="17">
        <v>1687.394</v>
      </c>
      <c r="AQ50" s="18">
        <v>5785.5450000000001</v>
      </c>
      <c r="AR50" s="17">
        <f t="shared" si="28"/>
        <v>4098.1509999999998</v>
      </c>
      <c r="AS50" s="17">
        <v>147322.82199999999</v>
      </c>
      <c r="AT50" s="18">
        <v>153422.79300000001</v>
      </c>
      <c r="AU50" s="17">
        <f t="shared" si="29"/>
        <v>6099.9710000000196</v>
      </c>
      <c r="AV50" s="17">
        <v>748504.88337000005</v>
      </c>
      <c r="AW50" s="18">
        <v>748270.54299999995</v>
      </c>
      <c r="AX50" s="20">
        <f t="shared" si="30"/>
        <v>-234.34037000010721</v>
      </c>
    </row>
    <row r="51" spans="2:50" x14ac:dyDescent="0.3">
      <c r="B51" s="16" t="s">
        <v>92</v>
      </c>
      <c r="C51" s="17">
        <v>4645.5519999999997</v>
      </c>
      <c r="D51" s="18">
        <v>2258.4209999999998</v>
      </c>
      <c r="E51" s="17">
        <f t="shared" si="16"/>
        <v>-2387.1309999999999</v>
      </c>
      <c r="F51" s="17">
        <v>48276.095999999998</v>
      </c>
      <c r="G51" s="18">
        <v>401548.07699999999</v>
      </c>
      <c r="H51" s="17">
        <f t="shared" si="17"/>
        <v>353271.98099999997</v>
      </c>
      <c r="I51" s="17">
        <v>211882.54699999999</v>
      </c>
      <c r="J51" s="18">
        <v>197168.45699999999</v>
      </c>
      <c r="K51" s="17">
        <f t="shared" si="18"/>
        <v>-14714.089999999997</v>
      </c>
      <c r="L51" s="17">
        <v>0</v>
      </c>
      <c r="M51" s="18">
        <v>0</v>
      </c>
      <c r="N51" s="17">
        <f t="shared" si="3"/>
        <v>0</v>
      </c>
      <c r="O51" s="17">
        <v>16931.181</v>
      </c>
      <c r="P51" s="18">
        <v>18816.494999999999</v>
      </c>
      <c r="Q51" s="17">
        <f t="shared" si="19"/>
        <v>1885.3139999999985</v>
      </c>
      <c r="R51" s="17">
        <v>11227.666999999999</v>
      </c>
      <c r="S51" s="18">
        <v>374238.90500000003</v>
      </c>
      <c r="T51" s="17">
        <f t="shared" si="20"/>
        <v>363011.23800000001</v>
      </c>
      <c r="U51" s="17">
        <v>8208.8989999999994</v>
      </c>
      <c r="V51" s="18">
        <v>3320.5619999999999</v>
      </c>
      <c r="W51" s="17">
        <f t="shared" si="21"/>
        <v>-4888.3369999999995</v>
      </c>
      <c r="X51" s="17">
        <v>3.9729999999999999</v>
      </c>
      <c r="Y51" s="18">
        <v>5851.8509999999997</v>
      </c>
      <c r="Z51" s="17">
        <f t="shared" si="22"/>
        <v>5847.8779999999997</v>
      </c>
      <c r="AA51" s="17">
        <v>1589.173</v>
      </c>
      <c r="AB51" s="18">
        <v>3250.9180000000001</v>
      </c>
      <c r="AC51" s="17">
        <f t="shared" si="23"/>
        <v>1661.7450000000001</v>
      </c>
      <c r="AD51" s="17">
        <v>25687.445</v>
      </c>
      <c r="AE51" s="18">
        <v>16286.72</v>
      </c>
      <c r="AF51" s="17">
        <f t="shared" si="24"/>
        <v>-9400.7250000000004</v>
      </c>
      <c r="AG51" s="17">
        <v>9482.8459999999995</v>
      </c>
      <c r="AH51" s="18">
        <v>2072.1640000000002</v>
      </c>
      <c r="AI51" s="17">
        <f t="shared" si="25"/>
        <v>-7410.6819999999989</v>
      </c>
      <c r="AJ51" s="17">
        <v>35.369999999999997</v>
      </c>
      <c r="AK51" s="18">
        <v>34.588999999999999</v>
      </c>
      <c r="AL51" s="17">
        <f t="shared" si="26"/>
        <v>-0.78099999999999881</v>
      </c>
      <c r="AM51" s="17">
        <v>59067.23</v>
      </c>
      <c r="AN51" s="18">
        <v>45496.086000000003</v>
      </c>
      <c r="AO51" s="17">
        <f t="shared" si="27"/>
        <v>-13571.144</v>
      </c>
      <c r="AP51" s="17">
        <v>1393.3119999999999</v>
      </c>
      <c r="AQ51" s="18">
        <v>830.7</v>
      </c>
      <c r="AR51" s="17">
        <f t="shared" si="28"/>
        <v>-562.61199999999985</v>
      </c>
      <c r="AS51" s="17">
        <v>148722.29999999999</v>
      </c>
      <c r="AT51" s="18">
        <v>152627.872</v>
      </c>
      <c r="AU51" s="17">
        <f t="shared" si="29"/>
        <v>3905.5720000000147</v>
      </c>
      <c r="AV51" s="17">
        <v>8988.1910000000007</v>
      </c>
      <c r="AW51" s="18">
        <v>1115.8489999999999</v>
      </c>
      <c r="AX51" s="20">
        <f t="shared" si="30"/>
        <v>-7872.3420000000006</v>
      </c>
    </row>
    <row r="52" spans="2:50" x14ac:dyDescent="0.3">
      <c r="B52" s="16" t="s">
        <v>125</v>
      </c>
      <c r="C52" s="17">
        <v>5782772.4267999995</v>
      </c>
      <c r="D52" s="18">
        <v>6029309.5130000003</v>
      </c>
      <c r="E52" s="17">
        <f t="shared" si="16"/>
        <v>246537.08620000072</v>
      </c>
      <c r="F52" s="17">
        <v>377774.25957599998</v>
      </c>
      <c r="G52" s="18">
        <v>426092.08199999999</v>
      </c>
      <c r="H52" s="17">
        <f t="shared" si="17"/>
        <v>48317.822424000013</v>
      </c>
      <c r="I52" s="17">
        <v>129961.094</v>
      </c>
      <c r="J52" s="18">
        <v>146858.655</v>
      </c>
      <c r="K52" s="17">
        <f t="shared" si="18"/>
        <v>16897.561000000002</v>
      </c>
      <c r="L52" s="17">
        <v>0</v>
      </c>
      <c r="M52" s="18">
        <v>0</v>
      </c>
      <c r="N52" s="17">
        <f t="shared" si="3"/>
        <v>0</v>
      </c>
      <c r="O52" s="17">
        <v>29842.785</v>
      </c>
      <c r="P52" s="18">
        <v>320.90800000000002</v>
      </c>
      <c r="Q52" s="17">
        <f t="shared" si="19"/>
        <v>-29521.877</v>
      </c>
      <c r="R52" s="17">
        <v>88924.672600000005</v>
      </c>
      <c r="S52" s="18">
        <v>52125.644999999997</v>
      </c>
      <c r="T52" s="17">
        <f t="shared" si="20"/>
        <v>-36799.027600000009</v>
      </c>
      <c r="U52" s="17">
        <v>4060.5369999999998</v>
      </c>
      <c r="V52" s="18">
        <v>1090.021</v>
      </c>
      <c r="W52" s="17">
        <f t="shared" si="21"/>
        <v>-2970.5159999999996</v>
      </c>
      <c r="X52" s="17">
        <v>238.2244</v>
      </c>
      <c r="Y52" s="18">
        <v>3680.3209999999999</v>
      </c>
      <c r="Z52" s="17">
        <f t="shared" si="22"/>
        <v>3442.0965999999999</v>
      </c>
      <c r="AA52" s="17">
        <v>693.37900000000002</v>
      </c>
      <c r="AB52" s="18">
        <v>66.347999999999999</v>
      </c>
      <c r="AC52" s="17">
        <f t="shared" si="23"/>
        <v>-627.03100000000006</v>
      </c>
      <c r="AD52" s="17">
        <v>35830.46875</v>
      </c>
      <c r="AE52" s="18">
        <v>97956.263999999996</v>
      </c>
      <c r="AF52" s="17">
        <f t="shared" si="24"/>
        <v>62125.795249999996</v>
      </c>
      <c r="AG52" s="17">
        <v>41782.752280000001</v>
      </c>
      <c r="AH52" s="18">
        <v>8737.1949999999997</v>
      </c>
      <c r="AI52" s="17">
        <f t="shared" si="25"/>
        <v>-33045.557280000001</v>
      </c>
      <c r="AJ52" s="17">
        <v>338.774</v>
      </c>
      <c r="AK52" s="18">
        <v>21.907</v>
      </c>
      <c r="AL52" s="17">
        <f t="shared" si="26"/>
        <v>-316.86700000000002</v>
      </c>
      <c r="AM52" s="17">
        <v>12274.678746</v>
      </c>
      <c r="AN52" s="18">
        <v>23163.144</v>
      </c>
      <c r="AO52" s="17">
        <f t="shared" si="27"/>
        <v>10888.465254000001</v>
      </c>
      <c r="AP52" s="17">
        <v>16.507000000000001</v>
      </c>
      <c r="AQ52" s="18">
        <v>235687.503</v>
      </c>
      <c r="AR52" s="17">
        <f t="shared" si="28"/>
        <v>235670.99599999998</v>
      </c>
      <c r="AS52" s="17">
        <v>130195.705</v>
      </c>
      <c r="AT52" s="18">
        <v>145638.82</v>
      </c>
      <c r="AU52" s="17">
        <f t="shared" si="29"/>
        <v>15443.115000000005</v>
      </c>
      <c r="AV52" s="17">
        <v>5980224.1815999998</v>
      </c>
      <c r="AW52" s="18">
        <v>6270870.6059999997</v>
      </c>
      <c r="AX52" s="20">
        <f t="shared" si="30"/>
        <v>290646.4243999999</v>
      </c>
    </row>
    <row r="53" spans="2:50" x14ac:dyDescent="0.3">
      <c r="B53" s="16" t="s">
        <v>427</v>
      </c>
      <c r="C53" s="17">
        <v>2150503.0933099999</v>
      </c>
      <c r="D53" s="18">
        <v>1978147.5149999999</v>
      </c>
      <c r="E53" s="17">
        <f t="shared" si="16"/>
        <v>-172355.57831000001</v>
      </c>
      <c r="F53" s="17">
        <v>93943.065885000004</v>
      </c>
      <c r="G53" s="18">
        <v>148662.34099999999</v>
      </c>
      <c r="H53" s="17">
        <f t="shared" si="17"/>
        <v>54719.275114999982</v>
      </c>
      <c r="I53" s="17">
        <v>170359.535</v>
      </c>
      <c r="J53" s="18">
        <v>191379.67499999999</v>
      </c>
      <c r="K53" s="17">
        <f t="shared" si="18"/>
        <v>21020.139999999985</v>
      </c>
      <c r="L53" s="17">
        <v>0</v>
      </c>
      <c r="M53" s="18">
        <v>0</v>
      </c>
      <c r="N53" s="17">
        <f t="shared" si="3"/>
        <v>0</v>
      </c>
      <c r="O53" s="17">
        <v>225309.58</v>
      </c>
      <c r="P53" s="18">
        <v>136740.245</v>
      </c>
      <c r="Q53" s="17">
        <f t="shared" si="19"/>
        <v>-88569.334999999992</v>
      </c>
      <c r="R53" s="17">
        <v>254274.18299599999</v>
      </c>
      <c r="S53" s="18">
        <v>51546.459000000003</v>
      </c>
      <c r="T53" s="17">
        <f t="shared" si="20"/>
        <v>-202727.72399599999</v>
      </c>
      <c r="U53" s="17">
        <v>236562.252996</v>
      </c>
      <c r="V53" s="18">
        <v>41880.624000000003</v>
      </c>
      <c r="W53" s="17">
        <f t="shared" si="21"/>
        <v>-194681.62899599998</v>
      </c>
      <c r="X53" s="17">
        <v>2295.0990000000002</v>
      </c>
      <c r="Y53" s="18">
        <v>1478</v>
      </c>
      <c r="Z53" s="17">
        <f t="shared" si="22"/>
        <v>-817.09900000000016</v>
      </c>
      <c r="AA53" s="17">
        <v>37.945999999999998</v>
      </c>
      <c r="AB53" s="18">
        <v>475.73099999999999</v>
      </c>
      <c r="AC53" s="17">
        <f t="shared" si="23"/>
        <v>437.78499999999997</v>
      </c>
      <c r="AD53" s="17">
        <v>11404.129730000001</v>
      </c>
      <c r="AE53" s="18">
        <v>136812.174</v>
      </c>
      <c r="AF53" s="17">
        <f t="shared" si="24"/>
        <v>125408.04427</v>
      </c>
      <c r="AG53" s="17">
        <v>125.93877000000001</v>
      </c>
      <c r="AH53" s="18">
        <v>109.092</v>
      </c>
      <c r="AI53" s="17">
        <f t="shared" si="25"/>
        <v>-16.846770000000006</v>
      </c>
      <c r="AJ53" s="17">
        <v>5.2957000000000001</v>
      </c>
      <c r="AK53" s="18">
        <v>0</v>
      </c>
      <c r="AL53" s="17">
        <f t="shared" si="26"/>
        <v>-5.2957000000000001</v>
      </c>
      <c r="AM53" s="17">
        <v>8463.9352990000007</v>
      </c>
      <c r="AN53" s="18">
        <v>4232.3180000000002</v>
      </c>
      <c r="AO53" s="17">
        <f t="shared" si="27"/>
        <v>-4231.6172990000005</v>
      </c>
      <c r="AP53" s="17">
        <v>0</v>
      </c>
      <c r="AQ53" s="18">
        <v>3958.7820000000002</v>
      </c>
      <c r="AR53" s="17">
        <f t="shared" si="28"/>
        <v>3958.7820000000002</v>
      </c>
      <c r="AS53" s="17">
        <v>163864.625</v>
      </c>
      <c r="AT53" s="18">
        <v>144593.19699999999</v>
      </c>
      <c r="AU53" s="17">
        <f t="shared" si="29"/>
        <v>-19271.428000000014</v>
      </c>
      <c r="AV53" s="17">
        <v>1974334.5416999999</v>
      </c>
      <c r="AW53" s="18">
        <v>1978942.5589999999</v>
      </c>
      <c r="AX53" s="20">
        <f t="shared" si="30"/>
        <v>4608.0172999999486</v>
      </c>
    </row>
    <row r="54" spans="2:50" x14ac:dyDescent="0.3">
      <c r="B54" s="16" t="s">
        <v>348</v>
      </c>
      <c r="C54" s="17">
        <v>5364003.7600600002</v>
      </c>
      <c r="D54" s="18">
        <v>5561338.2170000002</v>
      </c>
      <c r="E54" s="17">
        <f t="shared" si="16"/>
        <v>197334.45693999995</v>
      </c>
      <c r="F54" s="17">
        <v>2357199.0191890001</v>
      </c>
      <c r="G54" s="18">
        <v>2418782.7799999998</v>
      </c>
      <c r="H54" s="17">
        <f t="shared" si="17"/>
        <v>61583.760810999665</v>
      </c>
      <c r="I54" s="17">
        <v>311907.9215</v>
      </c>
      <c r="J54" s="18">
        <v>210061.17300000001</v>
      </c>
      <c r="K54" s="17">
        <f t="shared" si="18"/>
        <v>-101846.74849999999</v>
      </c>
      <c r="L54" s="17">
        <v>0</v>
      </c>
      <c r="M54" s="18">
        <v>0</v>
      </c>
      <c r="N54" s="17">
        <f t="shared" si="3"/>
        <v>0</v>
      </c>
      <c r="O54" s="17">
        <v>28284.096000000001</v>
      </c>
      <c r="P54" s="18">
        <v>185388.74400000001</v>
      </c>
      <c r="Q54" s="17">
        <f t="shared" si="19"/>
        <v>157104.64800000002</v>
      </c>
      <c r="R54" s="17">
        <v>1899672.8971150001</v>
      </c>
      <c r="S54" s="18">
        <v>1863624.9169999999</v>
      </c>
      <c r="T54" s="17">
        <f t="shared" si="20"/>
        <v>-36047.980115000159</v>
      </c>
      <c r="U54" s="17">
        <v>1369521.4941149999</v>
      </c>
      <c r="V54" s="18">
        <v>1082294.1089999999</v>
      </c>
      <c r="W54" s="17">
        <f t="shared" si="21"/>
        <v>-287227.38511499995</v>
      </c>
      <c r="X54" s="17">
        <v>28981.351999999999</v>
      </c>
      <c r="Y54" s="18">
        <v>292.09399999999999</v>
      </c>
      <c r="Z54" s="17">
        <f t="shared" si="22"/>
        <v>-28689.257999999998</v>
      </c>
      <c r="AA54" s="17">
        <v>6747.1819999999998</v>
      </c>
      <c r="AB54" s="18">
        <v>5861.6610000000001</v>
      </c>
      <c r="AC54" s="17">
        <f t="shared" si="23"/>
        <v>-885.52099999999973</v>
      </c>
      <c r="AD54" s="17">
        <v>256975.43891</v>
      </c>
      <c r="AE54" s="18">
        <v>344396.83399999997</v>
      </c>
      <c r="AF54" s="17">
        <f t="shared" si="24"/>
        <v>87421.395089999976</v>
      </c>
      <c r="AG54" s="17">
        <v>11125.635544000001</v>
      </c>
      <c r="AH54" s="18">
        <v>13388.665999999999</v>
      </c>
      <c r="AI54" s="17">
        <f t="shared" si="25"/>
        <v>2263.0304559999986</v>
      </c>
      <c r="AJ54" s="17">
        <v>0</v>
      </c>
      <c r="AK54" s="18">
        <v>20.7</v>
      </c>
      <c r="AL54" s="17">
        <f t="shared" si="26"/>
        <v>20.7</v>
      </c>
      <c r="AM54" s="17">
        <v>61700.134694</v>
      </c>
      <c r="AN54" s="18">
        <v>88229.635999999999</v>
      </c>
      <c r="AO54" s="17">
        <f t="shared" si="27"/>
        <v>26529.501305999998</v>
      </c>
      <c r="AP54" s="17">
        <v>224241.84299999999</v>
      </c>
      <c r="AQ54" s="18">
        <v>177498.6</v>
      </c>
      <c r="AR54" s="17">
        <f t="shared" si="28"/>
        <v>-46743.242999999988</v>
      </c>
      <c r="AS54" s="17">
        <v>201928.0834</v>
      </c>
      <c r="AT54" s="18">
        <v>139923.639</v>
      </c>
      <c r="AU54" s="17">
        <f t="shared" si="29"/>
        <v>-62004.444400000008</v>
      </c>
      <c r="AV54" s="17">
        <v>5565979.9770860001</v>
      </c>
      <c r="AW54" s="18">
        <v>5734444.0259999996</v>
      </c>
      <c r="AX54" s="20">
        <f t="shared" si="30"/>
        <v>168464.04891399946</v>
      </c>
    </row>
    <row r="55" spans="2:50" x14ac:dyDescent="0.3">
      <c r="B55" s="16" t="s">
        <v>550</v>
      </c>
      <c r="C55" s="17">
        <v>1418.2035000000001</v>
      </c>
      <c r="D55" s="18">
        <v>3538.23</v>
      </c>
      <c r="E55" s="17">
        <f t="shared" si="16"/>
        <v>2120.0264999999999</v>
      </c>
      <c r="F55" s="17">
        <v>281499.75089600001</v>
      </c>
      <c r="G55" s="18">
        <v>274137.94500000001</v>
      </c>
      <c r="H55" s="17">
        <f t="shared" si="17"/>
        <v>-7361.8058960000053</v>
      </c>
      <c r="I55" s="17">
        <v>277465.45199999999</v>
      </c>
      <c r="J55" s="18">
        <v>235604.92</v>
      </c>
      <c r="K55" s="17">
        <f t="shared" si="18"/>
        <v>-41860.531999999977</v>
      </c>
      <c r="L55" s="17">
        <v>0</v>
      </c>
      <c r="M55" s="18">
        <v>0</v>
      </c>
      <c r="N55" s="17">
        <f t="shared" si="3"/>
        <v>0</v>
      </c>
      <c r="O55" s="17">
        <v>3879.4479999999999</v>
      </c>
      <c r="P55" s="18">
        <v>10687.091</v>
      </c>
      <c r="Q55" s="17">
        <f t="shared" si="19"/>
        <v>6807.643</v>
      </c>
      <c r="R55" s="17">
        <v>46136.394999999997</v>
      </c>
      <c r="S55" s="18">
        <v>95889.104999999996</v>
      </c>
      <c r="T55" s="17">
        <f t="shared" si="20"/>
        <v>49752.71</v>
      </c>
      <c r="U55" s="17">
        <v>27639.87</v>
      </c>
      <c r="V55" s="18">
        <v>29299.401999999998</v>
      </c>
      <c r="W55" s="17">
        <f t="shared" si="21"/>
        <v>1659.5319999999992</v>
      </c>
      <c r="X55" s="17">
        <v>72850.114000000001</v>
      </c>
      <c r="Y55" s="18">
        <v>2109.4839999999999</v>
      </c>
      <c r="Z55" s="17">
        <f t="shared" si="22"/>
        <v>-70740.63</v>
      </c>
      <c r="AA55" s="17">
        <v>7256.6441709999999</v>
      </c>
      <c r="AB55" s="18">
        <v>30679.478999999999</v>
      </c>
      <c r="AC55" s="17">
        <f t="shared" si="23"/>
        <v>23422.834828999999</v>
      </c>
      <c r="AD55" s="17">
        <v>122306.37439</v>
      </c>
      <c r="AE55" s="18">
        <v>93257.993000000002</v>
      </c>
      <c r="AF55" s="17">
        <f t="shared" si="24"/>
        <v>-29048.381389999995</v>
      </c>
      <c r="AG55" s="17">
        <v>4962.370895</v>
      </c>
      <c r="AH55" s="18">
        <v>14329.082</v>
      </c>
      <c r="AI55" s="17">
        <f t="shared" si="25"/>
        <v>9366.7111050000003</v>
      </c>
      <c r="AJ55" s="17">
        <v>1380.9884</v>
      </c>
      <c r="AK55" s="18">
        <v>119.123</v>
      </c>
      <c r="AL55" s="17">
        <f t="shared" si="26"/>
        <v>-1261.8653999999999</v>
      </c>
      <c r="AM55" s="17">
        <v>92433.288474999994</v>
      </c>
      <c r="AN55" s="18">
        <v>80661.013999999996</v>
      </c>
      <c r="AO55" s="17">
        <f t="shared" si="27"/>
        <v>-11772.274474999998</v>
      </c>
      <c r="AP55" s="17">
        <v>50561.911999999997</v>
      </c>
      <c r="AQ55" s="18">
        <v>55585.184999999998</v>
      </c>
      <c r="AR55" s="17">
        <f t="shared" si="28"/>
        <v>5023.273000000001</v>
      </c>
      <c r="AS55" s="17">
        <v>161561.46900000001</v>
      </c>
      <c r="AT55" s="18">
        <v>138643.15900000001</v>
      </c>
      <c r="AU55" s="17">
        <f t="shared" si="29"/>
        <v>-22918.309999999998</v>
      </c>
      <c r="AV55" s="17">
        <v>51485.420080000004</v>
      </c>
      <c r="AW55" s="18">
        <v>57592.656999999999</v>
      </c>
      <c r="AX55" s="20">
        <f t="shared" si="30"/>
        <v>6107.2369199999957</v>
      </c>
    </row>
    <row r="56" spans="2:50" x14ac:dyDescent="0.3">
      <c r="B56" s="16" t="s">
        <v>493</v>
      </c>
      <c r="C56" s="17">
        <v>6.0439999999999996</v>
      </c>
      <c r="D56" s="18">
        <v>1.1599999999999999</v>
      </c>
      <c r="E56" s="17">
        <f t="shared" si="16"/>
        <v>-4.8839999999999995</v>
      </c>
      <c r="F56" s="17">
        <v>4059.4135999999999</v>
      </c>
      <c r="G56" s="18">
        <v>2222.2530000000002</v>
      </c>
      <c r="H56" s="17">
        <f t="shared" si="17"/>
        <v>-1837.1605999999997</v>
      </c>
      <c r="I56" s="17">
        <v>0</v>
      </c>
      <c r="J56" s="18">
        <v>134666</v>
      </c>
      <c r="K56" s="17">
        <f t="shared" si="18"/>
        <v>134666</v>
      </c>
      <c r="L56" s="17">
        <v>0</v>
      </c>
      <c r="M56" s="18">
        <v>0</v>
      </c>
      <c r="N56" s="17">
        <f t="shared" si="3"/>
        <v>0</v>
      </c>
      <c r="O56" s="17">
        <v>0</v>
      </c>
      <c r="P56" s="18">
        <v>0</v>
      </c>
      <c r="Q56" s="17">
        <f t="shared" si="19"/>
        <v>0</v>
      </c>
      <c r="R56" s="17">
        <v>6.266</v>
      </c>
      <c r="S56" s="18">
        <v>0.14099999999999999</v>
      </c>
      <c r="T56" s="17">
        <f t="shared" si="20"/>
        <v>-6.125</v>
      </c>
      <c r="U56" s="17">
        <v>6.266</v>
      </c>
      <c r="V56" s="18">
        <v>0.14099999999999999</v>
      </c>
      <c r="W56" s="17">
        <f t="shared" si="21"/>
        <v>-6.125</v>
      </c>
      <c r="X56" s="17">
        <v>0.26800000000000002</v>
      </c>
      <c r="Y56" s="18">
        <v>0</v>
      </c>
      <c r="Z56" s="17">
        <f t="shared" si="22"/>
        <v>-0.26800000000000002</v>
      </c>
      <c r="AA56" s="17">
        <v>0</v>
      </c>
      <c r="AB56" s="18">
        <v>0</v>
      </c>
      <c r="AC56" s="17">
        <f t="shared" si="23"/>
        <v>0</v>
      </c>
      <c r="AD56" s="17">
        <v>115.9166</v>
      </c>
      <c r="AE56" s="18">
        <v>122.384</v>
      </c>
      <c r="AF56" s="17">
        <f t="shared" si="24"/>
        <v>6.4673999999999978</v>
      </c>
      <c r="AG56" s="17">
        <v>15.764799999999999</v>
      </c>
      <c r="AH56" s="18">
        <v>72.293999999999997</v>
      </c>
      <c r="AI56" s="17">
        <f t="shared" si="25"/>
        <v>56.529199999999996</v>
      </c>
      <c r="AJ56" s="17">
        <v>44.56</v>
      </c>
      <c r="AK56" s="18">
        <v>0.14000000000000001</v>
      </c>
      <c r="AL56" s="17">
        <f t="shared" si="26"/>
        <v>-44.42</v>
      </c>
      <c r="AM56" s="17">
        <v>3302.6664000000001</v>
      </c>
      <c r="AN56" s="18">
        <v>1970.568</v>
      </c>
      <c r="AO56" s="17">
        <f t="shared" si="27"/>
        <v>-1332.0984000000001</v>
      </c>
      <c r="AP56" s="17">
        <v>0</v>
      </c>
      <c r="AQ56" s="18">
        <v>0</v>
      </c>
      <c r="AR56" s="17">
        <f t="shared" si="28"/>
        <v>0</v>
      </c>
      <c r="AS56" s="17">
        <v>15.327</v>
      </c>
      <c r="AT56" s="18">
        <v>134722.717</v>
      </c>
      <c r="AU56" s="17">
        <f t="shared" si="29"/>
        <v>134707.39000000001</v>
      </c>
      <c r="AV56" s="17">
        <v>564.68880000000001</v>
      </c>
      <c r="AW56" s="18">
        <v>1.169</v>
      </c>
      <c r="AX56" s="20">
        <f t="shared" si="30"/>
        <v>-563.51980000000003</v>
      </c>
    </row>
    <row r="57" spans="2:50" x14ac:dyDescent="0.3">
      <c r="B57" s="16" t="s">
        <v>507</v>
      </c>
      <c r="C57" s="17">
        <v>74.044700000000006</v>
      </c>
      <c r="D57" s="18">
        <v>17371.904999999999</v>
      </c>
      <c r="E57" s="17">
        <f t="shared" si="16"/>
        <v>17297.8603</v>
      </c>
      <c r="F57" s="17">
        <v>360565.11924700002</v>
      </c>
      <c r="G57" s="18">
        <v>54418.036999999997</v>
      </c>
      <c r="H57" s="17">
        <f t="shared" si="17"/>
        <v>-306147.08224700001</v>
      </c>
      <c r="I57" s="17">
        <v>287725.31156</v>
      </c>
      <c r="J57" s="18">
        <v>378981.74</v>
      </c>
      <c r="K57" s="17">
        <f t="shared" si="18"/>
        <v>91256.428439999989</v>
      </c>
      <c r="L57" s="17">
        <v>0</v>
      </c>
      <c r="M57" s="18">
        <v>0</v>
      </c>
      <c r="N57" s="17">
        <f t="shared" si="3"/>
        <v>0</v>
      </c>
      <c r="O57" s="17">
        <v>1061.069</v>
      </c>
      <c r="P57" s="18">
        <v>381.00799999999998</v>
      </c>
      <c r="Q57" s="17">
        <f t="shared" si="19"/>
        <v>-680.06099999999992</v>
      </c>
      <c r="R57" s="17">
        <v>318873.62119999999</v>
      </c>
      <c r="S57" s="18">
        <v>4737.24</v>
      </c>
      <c r="T57" s="17">
        <f t="shared" si="20"/>
        <v>-314136.3812</v>
      </c>
      <c r="U57" s="17">
        <v>317727.02399999998</v>
      </c>
      <c r="V57" s="18">
        <v>3336.2539999999999</v>
      </c>
      <c r="W57" s="17">
        <f t="shared" si="21"/>
        <v>-314390.76999999996</v>
      </c>
      <c r="X57" s="17">
        <v>2.1709999999999998</v>
      </c>
      <c r="Y57" s="18">
        <v>39.329000000000001</v>
      </c>
      <c r="Z57" s="17">
        <f t="shared" si="22"/>
        <v>37.158000000000001</v>
      </c>
      <c r="AA57" s="17">
        <v>10799.84058</v>
      </c>
      <c r="AB57" s="18">
        <v>1386.8910000000001</v>
      </c>
      <c r="AC57" s="17">
        <f t="shared" si="23"/>
        <v>-9412.9495800000004</v>
      </c>
      <c r="AD57" s="17">
        <v>47085.937409999999</v>
      </c>
      <c r="AE57" s="18">
        <v>174017.609</v>
      </c>
      <c r="AF57" s="17">
        <f t="shared" si="24"/>
        <v>126931.67159</v>
      </c>
      <c r="AG57" s="17">
        <v>3673.9262739999999</v>
      </c>
      <c r="AH57" s="18">
        <v>2586.9780000000001</v>
      </c>
      <c r="AI57" s="17">
        <f t="shared" si="25"/>
        <v>-1086.9482739999999</v>
      </c>
      <c r="AJ57" s="17">
        <v>209.238</v>
      </c>
      <c r="AK57" s="18">
        <v>3.351</v>
      </c>
      <c r="AL57" s="17">
        <f t="shared" si="26"/>
        <v>-205.887</v>
      </c>
      <c r="AM57" s="17">
        <v>125794.73621</v>
      </c>
      <c r="AN57" s="18">
        <v>121846.569</v>
      </c>
      <c r="AO57" s="17">
        <f t="shared" si="27"/>
        <v>-3948.1672099999996</v>
      </c>
      <c r="AP57" s="17">
        <v>20.460999999999999</v>
      </c>
      <c r="AQ57" s="18">
        <v>1790.4069999999999</v>
      </c>
      <c r="AR57" s="17">
        <f t="shared" si="28"/>
        <v>1769.9459999999999</v>
      </c>
      <c r="AS57" s="17">
        <v>110947.689</v>
      </c>
      <c r="AT57" s="18">
        <v>124536.848</v>
      </c>
      <c r="AU57" s="17">
        <f t="shared" si="29"/>
        <v>13589.159</v>
      </c>
      <c r="AV57" s="17">
        <v>28699.379832999999</v>
      </c>
      <c r="AW57" s="18">
        <v>21616.866000000002</v>
      </c>
      <c r="AX57" s="20">
        <f t="shared" si="30"/>
        <v>-7082.5138329999972</v>
      </c>
    </row>
    <row r="58" spans="2:50" x14ac:dyDescent="0.3">
      <c r="B58" s="16" t="s">
        <v>480</v>
      </c>
      <c r="C58" s="17">
        <v>1579.838</v>
      </c>
      <c r="D58" s="18">
        <v>1547.771</v>
      </c>
      <c r="E58" s="17">
        <f t="shared" si="16"/>
        <v>-32.067000000000007</v>
      </c>
      <c r="F58" s="17">
        <v>48758.812508000003</v>
      </c>
      <c r="G58" s="18">
        <v>319463.842</v>
      </c>
      <c r="H58" s="17">
        <f t="shared" si="17"/>
        <v>270705.029492</v>
      </c>
      <c r="I58" s="17">
        <v>119476.523</v>
      </c>
      <c r="J58" s="18">
        <v>110868.784</v>
      </c>
      <c r="K58" s="17">
        <f t="shared" si="18"/>
        <v>-8607.7390000000014</v>
      </c>
      <c r="L58" s="17">
        <v>0</v>
      </c>
      <c r="M58" s="18">
        <v>0</v>
      </c>
      <c r="N58" s="17">
        <f t="shared" si="3"/>
        <v>0</v>
      </c>
      <c r="O58" s="17">
        <v>0</v>
      </c>
      <c r="P58" s="18">
        <v>43.5</v>
      </c>
      <c r="Q58" s="17">
        <f t="shared" si="19"/>
        <v>43.5</v>
      </c>
      <c r="R58" s="17">
        <v>2177.33</v>
      </c>
      <c r="S58" s="18">
        <v>1557.94</v>
      </c>
      <c r="T58" s="17">
        <f t="shared" si="20"/>
        <v>-619.38999999999987</v>
      </c>
      <c r="U58" s="17">
        <v>1449.873</v>
      </c>
      <c r="V58" s="18">
        <v>1557.94</v>
      </c>
      <c r="W58" s="17">
        <f t="shared" si="21"/>
        <v>108.06700000000001</v>
      </c>
      <c r="X58" s="17">
        <v>70</v>
      </c>
      <c r="Y58" s="18">
        <v>0</v>
      </c>
      <c r="Z58" s="17">
        <f t="shared" si="22"/>
        <v>-70</v>
      </c>
      <c r="AA58" s="17">
        <v>3606.7421199999999</v>
      </c>
      <c r="AB58" s="18">
        <v>4488.5950000000003</v>
      </c>
      <c r="AC58" s="17">
        <f t="shared" si="23"/>
        <v>881.85288000000037</v>
      </c>
      <c r="AD58" s="17">
        <v>24756.13</v>
      </c>
      <c r="AE58" s="18">
        <v>297803.43599999999</v>
      </c>
      <c r="AF58" s="17">
        <f t="shared" si="24"/>
        <v>273047.30599999998</v>
      </c>
      <c r="AG58" s="17">
        <v>3988.92193</v>
      </c>
      <c r="AH58" s="18">
        <v>1552.711</v>
      </c>
      <c r="AI58" s="17">
        <f t="shared" si="25"/>
        <v>-2436.2109300000002</v>
      </c>
      <c r="AJ58" s="17">
        <v>97.529200000000003</v>
      </c>
      <c r="AK58" s="18">
        <v>1.2350000000000001</v>
      </c>
      <c r="AL58" s="17">
        <f t="shared" si="26"/>
        <v>-96.294200000000004</v>
      </c>
      <c r="AM58" s="17">
        <v>14248.838258</v>
      </c>
      <c r="AN58" s="18">
        <v>14483.985000000001</v>
      </c>
      <c r="AO58" s="17">
        <f t="shared" si="27"/>
        <v>235.14674200000081</v>
      </c>
      <c r="AP58" s="17">
        <v>0</v>
      </c>
      <c r="AQ58" s="18">
        <v>0</v>
      </c>
      <c r="AR58" s="17">
        <f t="shared" si="28"/>
        <v>0</v>
      </c>
      <c r="AS58" s="17">
        <v>119346.227</v>
      </c>
      <c r="AT58" s="18">
        <v>110655.959</v>
      </c>
      <c r="AU58" s="17">
        <f t="shared" si="29"/>
        <v>-8690.2679999999964</v>
      </c>
      <c r="AV58" s="17">
        <v>1523.4549999999999</v>
      </c>
      <c r="AW58" s="18">
        <v>1336.5360000000001</v>
      </c>
      <c r="AX58" s="20">
        <f t="shared" si="30"/>
        <v>-186.91899999999987</v>
      </c>
    </row>
    <row r="59" spans="2:50" x14ac:dyDescent="0.3">
      <c r="B59" s="16" t="s">
        <v>188</v>
      </c>
      <c r="C59" s="17">
        <v>1.4612400000000001</v>
      </c>
      <c r="D59" s="18">
        <v>161.50700000000001</v>
      </c>
      <c r="E59" s="17">
        <f t="shared" si="16"/>
        <v>160.04576</v>
      </c>
      <c r="F59" s="17">
        <v>250363.18698999999</v>
      </c>
      <c r="G59" s="18">
        <v>10608.047</v>
      </c>
      <c r="H59" s="17">
        <f t="shared" si="17"/>
        <v>-239755.13999</v>
      </c>
      <c r="I59" s="17">
        <v>0</v>
      </c>
      <c r="J59" s="18">
        <v>101401.228</v>
      </c>
      <c r="K59" s="17">
        <f t="shared" si="18"/>
        <v>101401.228</v>
      </c>
      <c r="L59" s="17">
        <v>0</v>
      </c>
      <c r="M59" s="18">
        <v>0</v>
      </c>
      <c r="N59" s="17">
        <f t="shared" si="3"/>
        <v>0</v>
      </c>
      <c r="O59" s="17">
        <v>0</v>
      </c>
      <c r="P59" s="18">
        <v>2.25</v>
      </c>
      <c r="Q59" s="17">
        <f t="shared" si="19"/>
        <v>2.25</v>
      </c>
      <c r="R59" s="17">
        <v>0</v>
      </c>
      <c r="S59" s="18">
        <v>3.5</v>
      </c>
      <c r="T59" s="17">
        <f t="shared" si="20"/>
        <v>3.5</v>
      </c>
      <c r="U59" s="17">
        <v>0</v>
      </c>
      <c r="V59" s="18">
        <v>0</v>
      </c>
      <c r="W59" s="17">
        <f t="shared" si="21"/>
        <v>0</v>
      </c>
      <c r="X59" s="17">
        <v>0</v>
      </c>
      <c r="Y59" s="18">
        <v>0</v>
      </c>
      <c r="Z59" s="17">
        <f t="shared" si="22"/>
        <v>0</v>
      </c>
      <c r="AA59" s="17">
        <v>0</v>
      </c>
      <c r="AB59" s="18">
        <v>83.567999999999998</v>
      </c>
      <c r="AC59" s="17">
        <f t="shared" si="23"/>
        <v>83.567999999999998</v>
      </c>
      <c r="AD59" s="17">
        <v>181.19800000000001</v>
      </c>
      <c r="AE59" s="18">
        <v>139.94399999999999</v>
      </c>
      <c r="AF59" s="17">
        <f t="shared" si="24"/>
        <v>-41.254000000000019</v>
      </c>
      <c r="AG59" s="17">
        <v>627.88940000000002</v>
      </c>
      <c r="AH59" s="18">
        <v>88.41</v>
      </c>
      <c r="AI59" s="17">
        <f t="shared" si="25"/>
        <v>-539.47940000000006</v>
      </c>
      <c r="AJ59" s="17">
        <v>0</v>
      </c>
      <c r="AK59" s="18">
        <v>0.95</v>
      </c>
      <c r="AL59" s="17">
        <f t="shared" si="26"/>
        <v>0.95</v>
      </c>
      <c r="AM59" s="17">
        <v>249512.63193</v>
      </c>
      <c r="AN59" s="18">
        <v>9402.0499999999993</v>
      </c>
      <c r="AO59" s="17">
        <f t="shared" si="27"/>
        <v>-240110.58193000001</v>
      </c>
      <c r="AP59" s="17">
        <v>0</v>
      </c>
      <c r="AQ59" s="18">
        <v>0</v>
      </c>
      <c r="AR59" s="17">
        <f t="shared" si="28"/>
        <v>0</v>
      </c>
      <c r="AS59" s="17">
        <v>0</v>
      </c>
      <c r="AT59" s="18">
        <v>102412.3</v>
      </c>
      <c r="AU59" s="17">
        <f t="shared" si="29"/>
        <v>102412.3</v>
      </c>
      <c r="AV59" s="17">
        <v>42.928899999999999</v>
      </c>
      <c r="AW59" s="18">
        <v>40.06</v>
      </c>
      <c r="AX59" s="20">
        <f t="shared" si="30"/>
        <v>-2.8688999999999965</v>
      </c>
    </row>
    <row r="60" spans="2:50" x14ac:dyDescent="0.3">
      <c r="B60" s="16" t="s">
        <v>479</v>
      </c>
      <c r="C60" s="17">
        <v>11053.897999999999</v>
      </c>
      <c r="D60" s="18">
        <v>55179.258000000002</v>
      </c>
      <c r="E60" s="17">
        <f t="shared" si="16"/>
        <v>44125.36</v>
      </c>
      <c r="F60" s="17">
        <v>212912.48141199999</v>
      </c>
      <c r="G60" s="18">
        <v>303999.52899999998</v>
      </c>
      <c r="H60" s="17">
        <f t="shared" si="17"/>
        <v>91087.047587999987</v>
      </c>
      <c r="I60" s="17">
        <v>50249.8</v>
      </c>
      <c r="J60" s="18">
        <v>68801.3</v>
      </c>
      <c r="K60" s="17">
        <f t="shared" si="18"/>
        <v>18551.5</v>
      </c>
      <c r="L60" s="17">
        <v>0</v>
      </c>
      <c r="M60" s="18">
        <v>0</v>
      </c>
      <c r="N60" s="17">
        <f t="shared" si="3"/>
        <v>0</v>
      </c>
      <c r="O60" s="17">
        <v>0</v>
      </c>
      <c r="P60" s="18">
        <v>87768.1</v>
      </c>
      <c r="Q60" s="17">
        <f t="shared" si="19"/>
        <v>87768.1</v>
      </c>
      <c r="R60" s="17">
        <v>84772.107000000004</v>
      </c>
      <c r="S60" s="18">
        <v>115029.12300000001</v>
      </c>
      <c r="T60" s="17">
        <f t="shared" si="20"/>
        <v>30257.016000000003</v>
      </c>
      <c r="U60" s="17">
        <v>23901.323</v>
      </c>
      <c r="V60" s="18">
        <v>26714.609</v>
      </c>
      <c r="W60" s="17">
        <f t="shared" si="21"/>
        <v>2813.2860000000001</v>
      </c>
      <c r="X60" s="17">
        <v>0</v>
      </c>
      <c r="Y60" s="18">
        <v>0</v>
      </c>
      <c r="Z60" s="17">
        <f t="shared" si="22"/>
        <v>0</v>
      </c>
      <c r="AA60" s="17">
        <v>32.99</v>
      </c>
      <c r="AB60" s="18">
        <v>21.239000000000001</v>
      </c>
      <c r="AC60" s="17">
        <f t="shared" si="23"/>
        <v>-11.751000000000001</v>
      </c>
      <c r="AD60" s="17">
        <v>46008.786829999997</v>
      </c>
      <c r="AE60" s="18">
        <v>176194.56400000001</v>
      </c>
      <c r="AF60" s="17">
        <f t="shared" si="24"/>
        <v>130185.77717000002</v>
      </c>
      <c r="AG60" s="17">
        <v>16.77524</v>
      </c>
      <c r="AH60" s="18">
        <v>53.822000000000003</v>
      </c>
      <c r="AI60" s="17">
        <f t="shared" si="25"/>
        <v>37.046760000000006</v>
      </c>
      <c r="AJ60" s="17">
        <v>19.387</v>
      </c>
      <c r="AK60" s="18">
        <v>287.32</v>
      </c>
      <c r="AL60" s="17">
        <f t="shared" si="26"/>
        <v>267.93299999999999</v>
      </c>
      <c r="AM60" s="17">
        <v>12127.962442</v>
      </c>
      <c r="AN60" s="18">
        <v>29111.047999999999</v>
      </c>
      <c r="AO60" s="17">
        <f t="shared" si="27"/>
        <v>16983.085557999999</v>
      </c>
      <c r="AP60" s="17">
        <v>0</v>
      </c>
      <c r="AQ60" s="18">
        <v>0</v>
      </c>
      <c r="AR60" s="17">
        <f t="shared" si="28"/>
        <v>0</v>
      </c>
      <c r="AS60" s="17">
        <v>75591.570999999996</v>
      </c>
      <c r="AT60" s="18">
        <v>101252.035</v>
      </c>
      <c r="AU60" s="17">
        <f t="shared" si="29"/>
        <v>25660.464000000007</v>
      </c>
      <c r="AV60" s="17">
        <v>55646.599900000001</v>
      </c>
      <c r="AW60" s="18">
        <v>6030.9350000000004</v>
      </c>
      <c r="AX60" s="20">
        <f t="shared" si="30"/>
        <v>-49615.664900000003</v>
      </c>
    </row>
    <row r="61" spans="2:50" x14ac:dyDescent="0.3">
      <c r="B61" s="16" t="s">
        <v>602</v>
      </c>
      <c r="C61" s="17">
        <v>4002.1315800000002</v>
      </c>
      <c r="D61" s="18">
        <v>28315.699000000001</v>
      </c>
      <c r="E61" s="17">
        <f t="shared" si="16"/>
        <v>24313.567419999999</v>
      </c>
      <c r="F61" s="17">
        <v>78146.309032999998</v>
      </c>
      <c r="G61" s="18">
        <v>121378.417</v>
      </c>
      <c r="H61" s="17">
        <f t="shared" si="17"/>
        <v>43232.107967000004</v>
      </c>
      <c r="I61" s="17">
        <v>129908.36</v>
      </c>
      <c r="J61" s="18">
        <v>412075.08399999997</v>
      </c>
      <c r="K61" s="17">
        <f t="shared" si="18"/>
        <v>282166.72399999999</v>
      </c>
      <c r="L61" s="17">
        <v>0</v>
      </c>
      <c r="M61" s="18">
        <v>0</v>
      </c>
      <c r="N61" s="17">
        <f t="shared" si="3"/>
        <v>0</v>
      </c>
      <c r="O61" s="17">
        <v>2.7570000000000001</v>
      </c>
      <c r="P61" s="18">
        <v>16419.718000000001</v>
      </c>
      <c r="Q61" s="17">
        <f t="shared" si="19"/>
        <v>16416.960999999999</v>
      </c>
      <c r="R61" s="17">
        <v>13247.618</v>
      </c>
      <c r="S61" s="18">
        <v>361517.40100000001</v>
      </c>
      <c r="T61" s="17">
        <f t="shared" si="20"/>
        <v>348269.783</v>
      </c>
      <c r="U61" s="17">
        <v>9604.0499999999993</v>
      </c>
      <c r="V61" s="18">
        <v>10530.838</v>
      </c>
      <c r="W61" s="17">
        <f t="shared" si="21"/>
        <v>926.78800000000047</v>
      </c>
      <c r="X61" s="17">
        <v>0</v>
      </c>
      <c r="Y61" s="18">
        <v>0</v>
      </c>
      <c r="Z61" s="17">
        <f t="shared" si="22"/>
        <v>0</v>
      </c>
      <c r="AA61" s="17">
        <v>843.51499999999999</v>
      </c>
      <c r="AB61" s="18">
        <v>94.384</v>
      </c>
      <c r="AC61" s="17">
        <f t="shared" si="23"/>
        <v>-749.13099999999997</v>
      </c>
      <c r="AD61" s="17">
        <v>6058.6810450000003</v>
      </c>
      <c r="AE61" s="18">
        <v>44615.762999999999</v>
      </c>
      <c r="AF61" s="17">
        <f t="shared" si="24"/>
        <v>38557.081955000001</v>
      </c>
      <c r="AG61" s="17">
        <v>730.75835300000006</v>
      </c>
      <c r="AH61" s="18">
        <v>205.595</v>
      </c>
      <c r="AI61" s="17">
        <f t="shared" si="25"/>
        <v>-525.16335300000003</v>
      </c>
      <c r="AJ61" s="17">
        <v>46.203400000000002</v>
      </c>
      <c r="AK61" s="18">
        <v>45.42</v>
      </c>
      <c r="AL61" s="17">
        <f t="shared" si="26"/>
        <v>-0.78340000000000032</v>
      </c>
      <c r="AM61" s="17">
        <v>57021.711915</v>
      </c>
      <c r="AN61" s="18">
        <v>14575.308999999999</v>
      </c>
      <c r="AO61" s="17">
        <f t="shared" si="27"/>
        <v>-42446.402914999999</v>
      </c>
      <c r="AP61" s="17">
        <v>0</v>
      </c>
      <c r="AQ61" s="18">
        <v>0</v>
      </c>
      <c r="AR61" s="17">
        <f t="shared" si="28"/>
        <v>0</v>
      </c>
      <c r="AS61" s="17">
        <v>133982.329</v>
      </c>
      <c r="AT61" s="18">
        <v>99829.153999999995</v>
      </c>
      <c r="AU61" s="17">
        <f t="shared" si="29"/>
        <v>-34153.175000000003</v>
      </c>
      <c r="AV61" s="17">
        <v>123.2269</v>
      </c>
      <c r="AW61" s="18">
        <v>40886.17</v>
      </c>
      <c r="AX61" s="20">
        <f t="shared" si="30"/>
        <v>40762.943099999997</v>
      </c>
    </row>
    <row r="62" spans="2:50" x14ac:dyDescent="0.3">
      <c r="B62" s="16" t="s">
        <v>163</v>
      </c>
      <c r="C62" s="17">
        <v>11012.349989</v>
      </c>
      <c r="D62" s="18">
        <v>55744.326000000001</v>
      </c>
      <c r="E62" s="17">
        <f t="shared" si="16"/>
        <v>44731.976010999999</v>
      </c>
      <c r="F62" s="17">
        <v>121736.606474</v>
      </c>
      <c r="G62" s="18">
        <v>201718.845</v>
      </c>
      <c r="H62" s="17">
        <f t="shared" si="17"/>
        <v>79982.238526000001</v>
      </c>
      <c r="I62" s="17">
        <v>21064.865089999999</v>
      </c>
      <c r="J62" s="18">
        <v>162707.56899999999</v>
      </c>
      <c r="K62" s="17">
        <f t="shared" si="18"/>
        <v>141642.70390999998</v>
      </c>
      <c r="L62" s="17">
        <v>0</v>
      </c>
      <c r="M62" s="18">
        <v>0</v>
      </c>
      <c r="N62" s="17">
        <f t="shared" si="3"/>
        <v>0</v>
      </c>
      <c r="O62" s="17">
        <v>0</v>
      </c>
      <c r="P62" s="18">
        <v>141675.10800000001</v>
      </c>
      <c r="Q62" s="17">
        <f t="shared" si="19"/>
        <v>141675.10800000001</v>
      </c>
      <c r="R62" s="17">
        <v>86409.706000000006</v>
      </c>
      <c r="S62" s="18">
        <v>117991.511</v>
      </c>
      <c r="T62" s="17">
        <f t="shared" si="20"/>
        <v>31581.804999999993</v>
      </c>
      <c r="U62" s="17">
        <v>58778.110999999997</v>
      </c>
      <c r="V62" s="18">
        <v>13077.689</v>
      </c>
      <c r="W62" s="17">
        <f t="shared" si="21"/>
        <v>-45700.421999999999</v>
      </c>
      <c r="X62" s="17">
        <v>41.010554999999997</v>
      </c>
      <c r="Y62" s="18">
        <v>11604.448</v>
      </c>
      <c r="Z62" s="17">
        <f t="shared" si="22"/>
        <v>11563.437445</v>
      </c>
      <c r="AA62" s="17">
        <v>205.32900000000001</v>
      </c>
      <c r="AB62" s="18">
        <v>91877.540999999997</v>
      </c>
      <c r="AC62" s="17">
        <f t="shared" si="23"/>
        <v>91672.212</v>
      </c>
      <c r="AD62" s="17">
        <v>17420.1656</v>
      </c>
      <c r="AE62" s="18">
        <v>23003.387999999999</v>
      </c>
      <c r="AF62" s="17">
        <f t="shared" si="24"/>
        <v>5583.2223999999987</v>
      </c>
      <c r="AG62" s="17">
        <v>1156.146418</v>
      </c>
      <c r="AH62" s="18">
        <v>1401.002</v>
      </c>
      <c r="AI62" s="17">
        <f t="shared" si="25"/>
        <v>244.85558199999991</v>
      </c>
      <c r="AJ62" s="17">
        <v>166.48599999999999</v>
      </c>
      <c r="AK62" s="18">
        <v>77.662999999999997</v>
      </c>
      <c r="AL62" s="17">
        <f t="shared" si="26"/>
        <v>-88.822999999999993</v>
      </c>
      <c r="AM62" s="17">
        <v>36713.150650000003</v>
      </c>
      <c r="AN62" s="18">
        <v>43800.148000000001</v>
      </c>
      <c r="AO62" s="17">
        <f t="shared" si="27"/>
        <v>7086.9973499999978</v>
      </c>
      <c r="AP62" s="17">
        <v>525.13300000000004</v>
      </c>
      <c r="AQ62" s="18">
        <v>470.74200000000002</v>
      </c>
      <c r="AR62" s="17">
        <f t="shared" si="28"/>
        <v>-54.39100000000002</v>
      </c>
      <c r="AS62" s="17">
        <v>521.03</v>
      </c>
      <c r="AT62" s="18">
        <v>98283.39</v>
      </c>
      <c r="AU62" s="17">
        <f t="shared" si="29"/>
        <v>97762.36</v>
      </c>
      <c r="AV62" s="17">
        <v>11180.797329999999</v>
      </c>
      <c r="AW62" s="18">
        <v>32131.647000000001</v>
      </c>
      <c r="AX62" s="20">
        <f t="shared" si="30"/>
        <v>20950.849670000003</v>
      </c>
    </row>
    <row r="63" spans="2:50" x14ac:dyDescent="0.3">
      <c r="B63" s="16" t="s">
        <v>329</v>
      </c>
      <c r="C63" s="17">
        <v>416.315</v>
      </c>
      <c r="D63" s="18">
        <v>1289541.666</v>
      </c>
      <c r="E63" s="17">
        <f t="shared" ref="E63:E94" si="31">D63-C63</f>
        <v>1289125.351</v>
      </c>
      <c r="F63" s="17">
        <v>107593.99648</v>
      </c>
      <c r="G63" s="18">
        <v>869488.18599999999</v>
      </c>
      <c r="H63" s="17">
        <f t="shared" ref="H63:H94" si="32">G63-F63</f>
        <v>761894.18952000001</v>
      </c>
      <c r="I63" s="17">
        <v>167434.0417</v>
      </c>
      <c r="J63" s="18">
        <v>243410.60500000001</v>
      </c>
      <c r="K63" s="17">
        <f t="shared" ref="K63:K94" si="33">J63-I63</f>
        <v>75976.563300000009</v>
      </c>
      <c r="L63" s="17">
        <v>0</v>
      </c>
      <c r="M63" s="18">
        <v>0</v>
      </c>
      <c r="N63" s="17">
        <f t="shared" si="3"/>
        <v>0</v>
      </c>
      <c r="O63" s="17">
        <v>2.39</v>
      </c>
      <c r="P63" s="18">
        <v>6753.2950000000001</v>
      </c>
      <c r="Q63" s="17">
        <f t="shared" ref="Q63:Q94" si="34">P63-O63</f>
        <v>6750.9049999999997</v>
      </c>
      <c r="R63" s="17">
        <v>14292.368135999999</v>
      </c>
      <c r="S63" s="18">
        <v>15858.575999999999</v>
      </c>
      <c r="T63" s="17">
        <f t="shared" ref="T63:T94" si="35">S63-R63</f>
        <v>1566.207864</v>
      </c>
      <c r="U63" s="17">
        <v>13080.753135999999</v>
      </c>
      <c r="V63" s="18">
        <v>15854.496999999999</v>
      </c>
      <c r="W63" s="17">
        <f t="shared" ref="W63:W94" si="36">V63-U63</f>
        <v>2773.743864</v>
      </c>
      <c r="X63" s="17">
        <v>2303.2860000000001</v>
      </c>
      <c r="Y63" s="18">
        <v>7928.1260000000002</v>
      </c>
      <c r="Z63" s="17">
        <f t="shared" ref="Z63:Z94" si="37">Y63-X63</f>
        <v>5624.84</v>
      </c>
      <c r="AA63" s="17">
        <v>26655.29</v>
      </c>
      <c r="AB63" s="18">
        <v>15477.823</v>
      </c>
      <c r="AC63" s="17">
        <f t="shared" ref="AC63:AC94" si="38">AB63-AA63</f>
        <v>-11177.467000000001</v>
      </c>
      <c r="AD63" s="17">
        <v>56687.956010000002</v>
      </c>
      <c r="AE63" s="18">
        <v>39097.677000000003</v>
      </c>
      <c r="AF63" s="17">
        <f t="shared" ref="AF63:AF94" si="39">AE63-AD63</f>
        <v>-17590.279009999998</v>
      </c>
      <c r="AG63" s="17">
        <v>2594.6391180000001</v>
      </c>
      <c r="AH63" s="18">
        <v>19106.662</v>
      </c>
      <c r="AI63" s="17">
        <f t="shared" ref="AI63:AI94" si="40">AH63-AG63</f>
        <v>16512.022882000001</v>
      </c>
      <c r="AJ63" s="17">
        <v>303.96640000000002</v>
      </c>
      <c r="AK63" s="18">
        <v>1.9</v>
      </c>
      <c r="AL63" s="17">
        <f t="shared" ref="AL63:AL94" si="41">AK63-AJ63</f>
        <v>-302.06640000000004</v>
      </c>
      <c r="AM63" s="17">
        <v>54478.015815999999</v>
      </c>
      <c r="AN63" s="18">
        <v>143848.71799999999</v>
      </c>
      <c r="AO63" s="17">
        <f t="shared" ref="AO63:AO94" si="42">AN63-AM63</f>
        <v>89370.702183999994</v>
      </c>
      <c r="AP63" s="17">
        <v>0</v>
      </c>
      <c r="AQ63" s="18">
        <v>774206</v>
      </c>
      <c r="AR63" s="17">
        <f t="shared" ref="AR63:AR94" si="43">AQ63-AP63</f>
        <v>774206</v>
      </c>
      <c r="AS63" s="17">
        <v>108898.368</v>
      </c>
      <c r="AT63" s="18">
        <v>96587.544999999998</v>
      </c>
      <c r="AU63" s="17">
        <f t="shared" ref="AU63:AU94" si="44">AT63-AS63</f>
        <v>-12310.823000000004</v>
      </c>
      <c r="AV63" s="17">
        <v>9228.0737000000008</v>
      </c>
      <c r="AW63" s="18">
        <v>2064533.43</v>
      </c>
      <c r="AX63" s="20">
        <f t="shared" ref="AX63:AX94" si="45">AW63-AV63</f>
        <v>2055305.3562999999</v>
      </c>
    </row>
    <row r="64" spans="2:50" x14ac:dyDescent="0.3">
      <c r="B64" s="16" t="s">
        <v>169</v>
      </c>
      <c r="C64" s="17">
        <v>4161.69506</v>
      </c>
      <c r="D64" s="18">
        <v>252646.747</v>
      </c>
      <c r="E64" s="17">
        <f t="shared" si="31"/>
        <v>248485.05194</v>
      </c>
      <c r="F64" s="17">
        <v>8722.6883149999994</v>
      </c>
      <c r="G64" s="18">
        <v>559979.41399999999</v>
      </c>
      <c r="H64" s="17">
        <f t="shared" si="32"/>
        <v>551256.72568499995</v>
      </c>
      <c r="I64" s="17">
        <v>166772.64118999999</v>
      </c>
      <c r="J64" s="18">
        <v>109791.726</v>
      </c>
      <c r="K64" s="17">
        <f t="shared" si="33"/>
        <v>-56980.91519</v>
      </c>
      <c r="L64" s="17">
        <v>0</v>
      </c>
      <c r="M64" s="18">
        <v>0</v>
      </c>
      <c r="N64" s="17">
        <f t="shared" si="3"/>
        <v>0</v>
      </c>
      <c r="O64" s="17">
        <v>0</v>
      </c>
      <c r="P64" s="18">
        <v>27966.95</v>
      </c>
      <c r="Q64" s="17">
        <f t="shared" si="34"/>
        <v>27966.95</v>
      </c>
      <c r="R64" s="17">
        <v>8033.3109999999997</v>
      </c>
      <c r="S64" s="18">
        <v>254930.068</v>
      </c>
      <c r="T64" s="17">
        <f t="shared" si="35"/>
        <v>246896.75700000001</v>
      </c>
      <c r="U64" s="17">
        <v>2304.181</v>
      </c>
      <c r="V64" s="18">
        <v>246475.91800000001</v>
      </c>
      <c r="W64" s="17">
        <f t="shared" si="36"/>
        <v>244171.73699999999</v>
      </c>
      <c r="X64" s="17">
        <v>508.07819999999998</v>
      </c>
      <c r="Y64" s="18">
        <v>29046.769</v>
      </c>
      <c r="Z64" s="17">
        <f t="shared" si="37"/>
        <v>28538.6908</v>
      </c>
      <c r="AA64" s="17">
        <v>153.34299999999999</v>
      </c>
      <c r="AB64" s="18">
        <v>1172.818</v>
      </c>
      <c r="AC64" s="17">
        <f t="shared" si="38"/>
        <v>1019.475</v>
      </c>
      <c r="AD64" s="17">
        <v>1845.5698</v>
      </c>
      <c r="AE64" s="18">
        <v>195097.05600000001</v>
      </c>
      <c r="AF64" s="17">
        <f t="shared" si="39"/>
        <v>193251.48620000001</v>
      </c>
      <c r="AG64" s="17">
        <v>30.096539</v>
      </c>
      <c r="AH64" s="18">
        <v>38395.233</v>
      </c>
      <c r="AI64" s="17">
        <f t="shared" si="40"/>
        <v>38365.136461000002</v>
      </c>
      <c r="AJ64" s="17">
        <v>36.049889999999998</v>
      </c>
      <c r="AK64" s="18">
        <v>19.274999999999999</v>
      </c>
      <c r="AL64" s="17">
        <f t="shared" si="41"/>
        <v>-16.774889999999999</v>
      </c>
      <c r="AM64" s="17">
        <v>64911.009835999997</v>
      </c>
      <c r="AN64" s="18">
        <v>82248.731</v>
      </c>
      <c r="AO64" s="17">
        <f t="shared" si="42"/>
        <v>17337.721164000002</v>
      </c>
      <c r="AP64" s="17">
        <v>1.4997</v>
      </c>
      <c r="AQ64" s="18">
        <v>15.35</v>
      </c>
      <c r="AR64" s="17">
        <f t="shared" si="43"/>
        <v>13.850299999999999</v>
      </c>
      <c r="AS64" s="17">
        <v>104132.95</v>
      </c>
      <c r="AT64" s="18">
        <v>90799.184999999998</v>
      </c>
      <c r="AU64" s="17">
        <f t="shared" si="44"/>
        <v>-13333.764999999999</v>
      </c>
      <c r="AV64" s="17">
        <v>6.6162999999999998</v>
      </c>
      <c r="AW64" s="18">
        <v>230708.75200000001</v>
      </c>
      <c r="AX64" s="20">
        <f t="shared" si="45"/>
        <v>230702.13570000001</v>
      </c>
    </row>
    <row r="65" spans="2:50" x14ac:dyDescent="0.3">
      <c r="B65" s="16" t="s">
        <v>260</v>
      </c>
      <c r="C65" s="17">
        <v>61505172.576849997</v>
      </c>
      <c r="D65" s="18">
        <v>61065755.588</v>
      </c>
      <c r="E65" s="17">
        <f t="shared" si="31"/>
        <v>-439416.98884999752</v>
      </c>
      <c r="F65" s="17">
        <v>2048703.1506159999</v>
      </c>
      <c r="G65" s="18">
        <v>1993763.6669999999</v>
      </c>
      <c r="H65" s="17">
        <f t="shared" si="32"/>
        <v>-54939.483616000041</v>
      </c>
      <c r="I65" s="17">
        <v>125816.076716</v>
      </c>
      <c r="J65" s="18">
        <v>70630.926000000007</v>
      </c>
      <c r="K65" s="17">
        <f t="shared" si="33"/>
        <v>-55185.150715999989</v>
      </c>
      <c r="L65" s="17">
        <v>1206929</v>
      </c>
      <c r="M65" s="18">
        <v>0</v>
      </c>
      <c r="N65" s="17">
        <f t="shared" si="3"/>
        <v>-1206929</v>
      </c>
      <c r="O65" s="17">
        <v>150099.01699999999</v>
      </c>
      <c r="P65" s="18">
        <v>37017.974000000002</v>
      </c>
      <c r="Q65" s="17">
        <f t="shared" si="34"/>
        <v>-113081.04299999999</v>
      </c>
      <c r="R65" s="17">
        <v>634296.61499999999</v>
      </c>
      <c r="S65" s="18">
        <v>457512.62699999998</v>
      </c>
      <c r="T65" s="17">
        <f t="shared" si="35"/>
        <v>-176783.98800000001</v>
      </c>
      <c r="U65" s="17">
        <v>625100.38199999998</v>
      </c>
      <c r="V65" s="18">
        <v>389994.35700000002</v>
      </c>
      <c r="W65" s="17">
        <f t="shared" si="36"/>
        <v>-235106.02499999997</v>
      </c>
      <c r="X65" s="17">
        <v>3502.7935000000002</v>
      </c>
      <c r="Y65" s="18">
        <v>3586.3389999999999</v>
      </c>
      <c r="Z65" s="17">
        <f t="shared" si="37"/>
        <v>83.54549999999972</v>
      </c>
      <c r="AA65" s="17">
        <v>2221.0650000000001</v>
      </c>
      <c r="AB65" s="18">
        <v>2291.86</v>
      </c>
      <c r="AC65" s="17">
        <f t="shared" si="38"/>
        <v>70.795000000000073</v>
      </c>
      <c r="AD65" s="17">
        <v>151168.576</v>
      </c>
      <c r="AE65" s="18">
        <v>142369.27799999999</v>
      </c>
      <c r="AF65" s="17">
        <f t="shared" si="39"/>
        <v>-8799.2980000000098</v>
      </c>
      <c r="AG65" s="17">
        <v>645.080512</v>
      </c>
      <c r="AH65" s="18">
        <v>701.39700000000005</v>
      </c>
      <c r="AI65" s="17">
        <f t="shared" si="40"/>
        <v>56.316488000000049</v>
      </c>
      <c r="AJ65" s="17">
        <v>791.39400000000001</v>
      </c>
      <c r="AK65" s="18">
        <v>166.83600000000001</v>
      </c>
      <c r="AL65" s="17">
        <f t="shared" si="41"/>
        <v>-624.55799999999999</v>
      </c>
      <c r="AM65" s="17">
        <v>14779.81559</v>
      </c>
      <c r="AN65" s="18">
        <v>15891.299000000001</v>
      </c>
      <c r="AO65" s="17">
        <f t="shared" si="42"/>
        <v>1111.4834100000007</v>
      </c>
      <c r="AP65" s="17">
        <v>1162741.4339999999</v>
      </c>
      <c r="AQ65" s="18">
        <v>1349819.0260000001</v>
      </c>
      <c r="AR65" s="17">
        <f t="shared" si="43"/>
        <v>187077.59200000018</v>
      </c>
      <c r="AS65" s="17">
        <v>103207.993</v>
      </c>
      <c r="AT65" s="18">
        <v>90266.028999999995</v>
      </c>
      <c r="AU65" s="17">
        <f t="shared" si="44"/>
        <v>-12941.964000000007</v>
      </c>
      <c r="AV65" s="17">
        <v>62619345.460579999</v>
      </c>
      <c r="AW65" s="18">
        <v>62417364.516000003</v>
      </c>
      <c r="AX65" s="20">
        <f t="shared" si="45"/>
        <v>-201980.94457999617</v>
      </c>
    </row>
    <row r="66" spans="2:50" x14ac:dyDescent="0.3">
      <c r="B66" s="16" t="s">
        <v>216</v>
      </c>
      <c r="C66" s="17">
        <v>17.380199999999999</v>
      </c>
      <c r="D66" s="18">
        <v>0.35199999999999998</v>
      </c>
      <c r="E66" s="17">
        <f t="shared" si="31"/>
        <v>-17.028199999999998</v>
      </c>
      <c r="F66" s="17">
        <v>43011.235403999999</v>
      </c>
      <c r="G66" s="18">
        <v>71026.885999999999</v>
      </c>
      <c r="H66" s="17">
        <f t="shared" si="32"/>
        <v>28015.650595999999</v>
      </c>
      <c r="I66" s="17">
        <v>168716.43935</v>
      </c>
      <c r="J66" s="18">
        <v>175574.19200000001</v>
      </c>
      <c r="K66" s="17">
        <f t="shared" si="33"/>
        <v>6857.7526500000095</v>
      </c>
      <c r="L66" s="17">
        <v>0</v>
      </c>
      <c r="M66" s="18">
        <v>0</v>
      </c>
      <c r="N66" s="17">
        <f t="shared" si="3"/>
        <v>0</v>
      </c>
      <c r="O66" s="17">
        <v>30505.192999999999</v>
      </c>
      <c r="P66" s="18">
        <v>47894.131000000001</v>
      </c>
      <c r="Q66" s="17">
        <f t="shared" si="34"/>
        <v>17388.938000000002</v>
      </c>
      <c r="R66" s="17">
        <v>4630.0559999999996</v>
      </c>
      <c r="S66" s="18">
        <v>12476.886</v>
      </c>
      <c r="T66" s="17">
        <f t="shared" si="35"/>
        <v>7846.8300000000008</v>
      </c>
      <c r="U66" s="17">
        <v>311.952</v>
      </c>
      <c r="V66" s="18">
        <v>8.202</v>
      </c>
      <c r="W66" s="17">
        <f t="shared" si="36"/>
        <v>-303.75</v>
      </c>
      <c r="X66" s="17">
        <v>0</v>
      </c>
      <c r="Y66" s="18">
        <v>0</v>
      </c>
      <c r="Z66" s="17">
        <f t="shared" si="37"/>
        <v>0</v>
      </c>
      <c r="AA66" s="17">
        <v>569.9289</v>
      </c>
      <c r="AB66" s="18">
        <v>4989.576</v>
      </c>
      <c r="AC66" s="17">
        <f t="shared" si="38"/>
        <v>4419.6471000000001</v>
      </c>
      <c r="AD66" s="17">
        <v>7582.5551390000001</v>
      </c>
      <c r="AE66" s="18">
        <v>29129.739000000001</v>
      </c>
      <c r="AF66" s="17">
        <f t="shared" si="39"/>
        <v>21547.183861000001</v>
      </c>
      <c r="AG66" s="17">
        <v>502.482418</v>
      </c>
      <c r="AH66" s="18">
        <v>416.72800000000001</v>
      </c>
      <c r="AI66" s="17">
        <f t="shared" si="40"/>
        <v>-85.754417999999987</v>
      </c>
      <c r="AJ66" s="17">
        <v>29569.804759999999</v>
      </c>
      <c r="AK66" s="18">
        <v>176.66499999999999</v>
      </c>
      <c r="AL66" s="17">
        <f t="shared" si="41"/>
        <v>-29393.139759999998</v>
      </c>
      <c r="AM66" s="17">
        <v>28770.074736999999</v>
      </c>
      <c r="AN66" s="18">
        <v>49704.434000000001</v>
      </c>
      <c r="AO66" s="17">
        <f t="shared" si="42"/>
        <v>20934.359263000002</v>
      </c>
      <c r="AP66" s="17">
        <v>109577.469</v>
      </c>
      <c r="AQ66" s="18">
        <v>48.597000000000001</v>
      </c>
      <c r="AR66" s="17">
        <f t="shared" si="43"/>
        <v>-109528.872</v>
      </c>
      <c r="AS66" s="17">
        <v>33.79</v>
      </c>
      <c r="AT66" s="18">
        <v>88445.494000000006</v>
      </c>
      <c r="AU66" s="17">
        <f t="shared" si="44"/>
        <v>88411.704000000012</v>
      </c>
      <c r="AV66" s="17">
        <v>3.7010000000000001</v>
      </c>
      <c r="AW66" s="18">
        <v>61261.908000000003</v>
      </c>
      <c r="AX66" s="20">
        <f t="shared" si="45"/>
        <v>61258.207000000002</v>
      </c>
    </row>
    <row r="67" spans="2:50" x14ac:dyDescent="0.3">
      <c r="B67" s="16" t="s">
        <v>159</v>
      </c>
      <c r="C67" s="17">
        <v>2610.1180300000001</v>
      </c>
      <c r="D67" s="18">
        <v>2936.7260000000001</v>
      </c>
      <c r="E67" s="17">
        <f t="shared" si="31"/>
        <v>326.60797000000002</v>
      </c>
      <c r="F67" s="17">
        <v>27361.381590000001</v>
      </c>
      <c r="G67" s="18">
        <v>18200.925999999999</v>
      </c>
      <c r="H67" s="17">
        <f t="shared" si="32"/>
        <v>-9160.4555900000014</v>
      </c>
      <c r="I67" s="17">
        <v>102252.356</v>
      </c>
      <c r="J67" s="18">
        <v>186269.288</v>
      </c>
      <c r="K67" s="17">
        <f t="shared" si="33"/>
        <v>84016.932000000001</v>
      </c>
      <c r="L67" s="17">
        <v>0</v>
      </c>
      <c r="M67" s="18">
        <v>0</v>
      </c>
      <c r="N67" s="17">
        <f t="shared" si="3"/>
        <v>0</v>
      </c>
      <c r="O67" s="17">
        <v>4550.143</v>
      </c>
      <c r="P67" s="18">
        <v>4640.5839999999998</v>
      </c>
      <c r="Q67" s="17">
        <f t="shared" si="34"/>
        <v>90.440999999999804</v>
      </c>
      <c r="R67" s="17">
        <v>8030.3603999999996</v>
      </c>
      <c r="S67" s="18">
        <v>10691.346</v>
      </c>
      <c r="T67" s="17">
        <f t="shared" si="35"/>
        <v>2660.9856</v>
      </c>
      <c r="U67" s="17">
        <v>4253.8648000000003</v>
      </c>
      <c r="V67" s="18">
        <v>5810.2330000000002</v>
      </c>
      <c r="W67" s="17">
        <f t="shared" si="36"/>
        <v>1556.3681999999999</v>
      </c>
      <c r="X67" s="17">
        <v>93011.1</v>
      </c>
      <c r="Y67" s="18">
        <v>94514.71</v>
      </c>
      <c r="Z67" s="17">
        <f t="shared" si="37"/>
        <v>1503.6100000000006</v>
      </c>
      <c r="AA67" s="17">
        <v>16.548100000000002</v>
      </c>
      <c r="AB67" s="18">
        <v>66.659000000000006</v>
      </c>
      <c r="AC67" s="17">
        <f t="shared" si="38"/>
        <v>50.110900000000001</v>
      </c>
      <c r="AD67" s="17">
        <v>2483.5608999999999</v>
      </c>
      <c r="AE67" s="18">
        <v>3896.4360000000001</v>
      </c>
      <c r="AF67" s="17">
        <f t="shared" si="39"/>
        <v>1412.8751000000002</v>
      </c>
      <c r="AG67" s="17">
        <v>7203.2091200000004</v>
      </c>
      <c r="AH67" s="18">
        <v>2605.2860000000001</v>
      </c>
      <c r="AI67" s="17">
        <f t="shared" si="40"/>
        <v>-4597.9231200000004</v>
      </c>
      <c r="AJ67" s="17">
        <v>57.026400000000002</v>
      </c>
      <c r="AK67" s="18">
        <v>75.430999999999997</v>
      </c>
      <c r="AL67" s="17">
        <f t="shared" si="41"/>
        <v>18.404599999999995</v>
      </c>
      <c r="AM67" s="17">
        <v>8291.0331999999999</v>
      </c>
      <c r="AN67" s="18">
        <v>4618.0439999999999</v>
      </c>
      <c r="AO67" s="17">
        <f t="shared" si="42"/>
        <v>-3672.9892</v>
      </c>
      <c r="AP67" s="17">
        <v>331.60882700000002</v>
      </c>
      <c r="AQ67" s="18">
        <v>691.86400000000003</v>
      </c>
      <c r="AR67" s="17">
        <f t="shared" si="43"/>
        <v>360.25517300000001</v>
      </c>
      <c r="AS67" s="17">
        <v>5650.7259999999997</v>
      </c>
      <c r="AT67" s="18">
        <v>87349.305999999997</v>
      </c>
      <c r="AU67" s="17">
        <f t="shared" si="44"/>
        <v>81698.58</v>
      </c>
      <c r="AV67" s="17">
        <v>2930.1585</v>
      </c>
      <c r="AW67" s="18">
        <v>3589.7220000000002</v>
      </c>
      <c r="AX67" s="20">
        <f t="shared" si="45"/>
        <v>659.5635000000002</v>
      </c>
    </row>
    <row r="68" spans="2:50" x14ac:dyDescent="0.3">
      <c r="B68" s="16" t="s">
        <v>245</v>
      </c>
      <c r="C68" s="17">
        <v>63583.578120999999</v>
      </c>
      <c r="D68" s="18">
        <v>92260.357999999993</v>
      </c>
      <c r="E68" s="17">
        <f t="shared" si="31"/>
        <v>28676.779878999994</v>
      </c>
      <c r="F68" s="17">
        <v>99836.694923000003</v>
      </c>
      <c r="G68" s="18">
        <v>106203.927</v>
      </c>
      <c r="H68" s="17">
        <f t="shared" si="32"/>
        <v>6367.2320769999933</v>
      </c>
      <c r="I68" s="17">
        <v>146691.458678</v>
      </c>
      <c r="J68" s="18">
        <v>135903.84599999999</v>
      </c>
      <c r="K68" s="17">
        <f t="shared" si="33"/>
        <v>-10787.612678000005</v>
      </c>
      <c r="L68" s="17">
        <v>0</v>
      </c>
      <c r="M68" s="18">
        <v>0</v>
      </c>
      <c r="N68" s="17">
        <f t="shared" si="3"/>
        <v>0</v>
      </c>
      <c r="O68" s="17">
        <v>758.90287699999999</v>
      </c>
      <c r="P68" s="18">
        <v>36358.048999999999</v>
      </c>
      <c r="Q68" s="17">
        <f t="shared" si="34"/>
        <v>35599.146122999999</v>
      </c>
      <c r="R68" s="17">
        <v>10579.708199999999</v>
      </c>
      <c r="S68" s="18">
        <v>16055.588</v>
      </c>
      <c r="T68" s="17">
        <f t="shared" si="35"/>
        <v>5475.8798000000006</v>
      </c>
      <c r="U68" s="17">
        <v>1011.76</v>
      </c>
      <c r="V68" s="18">
        <v>276.02999999999997</v>
      </c>
      <c r="W68" s="17">
        <f t="shared" si="36"/>
        <v>-735.73</v>
      </c>
      <c r="X68" s="17">
        <v>0</v>
      </c>
      <c r="Y68" s="18">
        <v>5.3460000000000001</v>
      </c>
      <c r="Z68" s="17">
        <f t="shared" si="37"/>
        <v>5.3460000000000001</v>
      </c>
      <c r="AA68" s="17">
        <v>29281.452600000001</v>
      </c>
      <c r="AB68" s="18">
        <v>25957.217000000001</v>
      </c>
      <c r="AC68" s="17">
        <f t="shared" si="38"/>
        <v>-3324.2356</v>
      </c>
      <c r="AD68" s="17">
        <v>17804.312064999998</v>
      </c>
      <c r="AE68" s="18">
        <v>30042.754000000001</v>
      </c>
      <c r="AF68" s="17">
        <f t="shared" si="39"/>
        <v>12238.441935000003</v>
      </c>
      <c r="AG68" s="17">
        <v>112.61766299999999</v>
      </c>
      <c r="AH68" s="18">
        <v>193.46199999999999</v>
      </c>
      <c r="AI68" s="17">
        <f t="shared" si="40"/>
        <v>80.844336999999996</v>
      </c>
      <c r="AJ68" s="17">
        <v>0</v>
      </c>
      <c r="AK68" s="18">
        <v>0.51700000000000002</v>
      </c>
      <c r="AL68" s="17">
        <f t="shared" si="41"/>
        <v>0.51700000000000002</v>
      </c>
      <c r="AM68" s="17">
        <v>59869.179358000001</v>
      </c>
      <c r="AN68" s="18">
        <v>54709.841</v>
      </c>
      <c r="AO68" s="17">
        <f t="shared" si="42"/>
        <v>-5159.3383580000009</v>
      </c>
      <c r="AP68" s="17">
        <v>0</v>
      </c>
      <c r="AQ68" s="18">
        <v>485.89</v>
      </c>
      <c r="AR68" s="17">
        <f t="shared" si="43"/>
        <v>485.89</v>
      </c>
      <c r="AS68" s="17">
        <v>84245.287200999999</v>
      </c>
      <c r="AT68" s="18">
        <v>81857.222999999998</v>
      </c>
      <c r="AU68" s="17">
        <f t="shared" si="44"/>
        <v>-2388.064201000001</v>
      </c>
      <c r="AV68" s="17">
        <v>107460.271758</v>
      </c>
      <c r="AW68" s="18">
        <v>125546.18399999999</v>
      </c>
      <c r="AX68" s="20">
        <f t="shared" si="45"/>
        <v>18085.912241999991</v>
      </c>
    </row>
    <row r="69" spans="2:50" x14ac:dyDescent="0.3">
      <c r="B69" s="16" t="s">
        <v>403</v>
      </c>
      <c r="C69" s="17">
        <v>168.4752</v>
      </c>
      <c r="D69" s="18">
        <v>7.1820000000000004</v>
      </c>
      <c r="E69" s="17">
        <f t="shared" si="31"/>
        <v>-161.29320000000001</v>
      </c>
      <c r="F69" s="17">
        <v>18812.598871999999</v>
      </c>
      <c r="G69" s="18">
        <v>13651.16</v>
      </c>
      <c r="H69" s="17">
        <f t="shared" si="32"/>
        <v>-5161.4388719999988</v>
      </c>
      <c r="I69" s="17">
        <v>102365.1535</v>
      </c>
      <c r="J69" s="18">
        <v>84916.448999999993</v>
      </c>
      <c r="K69" s="17">
        <f t="shared" si="33"/>
        <v>-17448.704500000007</v>
      </c>
      <c r="L69" s="17">
        <v>0</v>
      </c>
      <c r="M69" s="18">
        <v>0</v>
      </c>
      <c r="N69" s="17">
        <f t="shared" si="3"/>
        <v>0</v>
      </c>
      <c r="O69" s="17">
        <v>0.436</v>
      </c>
      <c r="P69" s="18">
        <v>11.834</v>
      </c>
      <c r="Q69" s="17">
        <f t="shared" si="34"/>
        <v>11.398</v>
      </c>
      <c r="R69" s="17">
        <v>0.14399999999999999</v>
      </c>
      <c r="S69" s="18">
        <v>0.1</v>
      </c>
      <c r="T69" s="17">
        <f t="shared" si="35"/>
        <v>-4.3999999999999984E-2</v>
      </c>
      <c r="U69" s="17">
        <v>0.14399999999999999</v>
      </c>
      <c r="V69" s="18">
        <v>0.1</v>
      </c>
      <c r="W69" s="17">
        <f t="shared" si="36"/>
        <v>-4.3999999999999984E-2</v>
      </c>
      <c r="X69" s="17">
        <v>17.081</v>
      </c>
      <c r="Y69" s="18">
        <v>15.862</v>
      </c>
      <c r="Z69" s="17">
        <f t="shared" si="37"/>
        <v>-1.2189999999999994</v>
      </c>
      <c r="AA69" s="17">
        <v>1381.354</v>
      </c>
      <c r="AB69" s="18">
        <v>1227.934</v>
      </c>
      <c r="AC69" s="17">
        <f t="shared" si="38"/>
        <v>-153.42000000000007</v>
      </c>
      <c r="AD69" s="17">
        <v>4338.9706999999999</v>
      </c>
      <c r="AE69" s="18">
        <v>2162.558</v>
      </c>
      <c r="AF69" s="17">
        <f t="shared" si="39"/>
        <v>-2176.4126999999999</v>
      </c>
      <c r="AG69" s="17">
        <v>793.01148699999999</v>
      </c>
      <c r="AH69" s="18">
        <v>1116.2650000000001</v>
      </c>
      <c r="AI69" s="17">
        <f t="shared" si="40"/>
        <v>323.25351300000011</v>
      </c>
      <c r="AJ69" s="17">
        <v>0.45700000000000002</v>
      </c>
      <c r="AK69" s="18">
        <v>0.495</v>
      </c>
      <c r="AL69" s="17">
        <f t="shared" si="41"/>
        <v>3.7999999999999978E-2</v>
      </c>
      <c r="AM69" s="17">
        <v>15299.148585000001</v>
      </c>
      <c r="AN69" s="18">
        <v>12949.821</v>
      </c>
      <c r="AO69" s="17">
        <f t="shared" si="42"/>
        <v>-2349.3275850000009</v>
      </c>
      <c r="AP69" s="17">
        <v>2.496</v>
      </c>
      <c r="AQ69" s="18">
        <v>0</v>
      </c>
      <c r="AR69" s="17">
        <f t="shared" si="43"/>
        <v>-2.496</v>
      </c>
      <c r="AS69" s="17">
        <v>99506.186000000002</v>
      </c>
      <c r="AT69" s="18">
        <v>81100.168999999994</v>
      </c>
      <c r="AU69" s="17">
        <f t="shared" si="44"/>
        <v>-18406.017000000007</v>
      </c>
      <c r="AV69" s="17">
        <v>9.8748000000000005</v>
      </c>
      <c r="AW69" s="18">
        <v>1.587</v>
      </c>
      <c r="AX69" s="20">
        <f t="shared" si="45"/>
        <v>-8.2878000000000007</v>
      </c>
    </row>
    <row r="70" spans="2:50" x14ac:dyDescent="0.3">
      <c r="B70" s="16" t="s">
        <v>293</v>
      </c>
      <c r="C70" s="17">
        <v>1.3794999999999999</v>
      </c>
      <c r="D70" s="18">
        <v>2279.7660000000001</v>
      </c>
      <c r="E70" s="17">
        <f t="shared" si="31"/>
        <v>2278.3865000000001</v>
      </c>
      <c r="F70" s="17">
        <v>16226.931955</v>
      </c>
      <c r="G70" s="18">
        <v>12285.119000000001</v>
      </c>
      <c r="H70" s="17">
        <f t="shared" si="32"/>
        <v>-3941.8129549999994</v>
      </c>
      <c r="I70" s="17">
        <v>34965.514000000003</v>
      </c>
      <c r="J70" s="18">
        <v>78946.303</v>
      </c>
      <c r="K70" s="17">
        <f t="shared" si="33"/>
        <v>43980.788999999997</v>
      </c>
      <c r="L70" s="17">
        <v>0</v>
      </c>
      <c r="M70" s="18">
        <v>0</v>
      </c>
      <c r="N70" s="17">
        <f t="shared" si="3"/>
        <v>0</v>
      </c>
      <c r="O70" s="17">
        <v>0</v>
      </c>
      <c r="P70" s="18">
        <v>1.623</v>
      </c>
      <c r="Q70" s="17">
        <f t="shared" si="34"/>
        <v>1.623</v>
      </c>
      <c r="R70" s="17">
        <v>2.8830000000000001E-2</v>
      </c>
      <c r="S70" s="18">
        <v>3.4000000000000002E-2</v>
      </c>
      <c r="T70" s="17">
        <f t="shared" si="35"/>
        <v>5.170000000000001E-3</v>
      </c>
      <c r="U70" s="17">
        <v>2.8830000000000001E-2</v>
      </c>
      <c r="V70" s="18">
        <v>3.4000000000000002E-2</v>
      </c>
      <c r="W70" s="17">
        <f t="shared" si="36"/>
        <v>5.170000000000001E-3</v>
      </c>
      <c r="X70" s="17">
        <v>0</v>
      </c>
      <c r="Y70" s="18">
        <v>1.7929999999999999</v>
      </c>
      <c r="Z70" s="17">
        <f t="shared" si="37"/>
        <v>1.7929999999999999</v>
      </c>
      <c r="AA70" s="17">
        <v>110.54</v>
      </c>
      <c r="AB70" s="18">
        <v>1025.4169999999999</v>
      </c>
      <c r="AC70" s="17">
        <f t="shared" si="38"/>
        <v>914.87699999999995</v>
      </c>
      <c r="AD70" s="17">
        <v>8189.5898100000004</v>
      </c>
      <c r="AE70" s="18">
        <v>6038.2650000000003</v>
      </c>
      <c r="AF70" s="17">
        <f t="shared" si="39"/>
        <v>-2151.3248100000001</v>
      </c>
      <c r="AG70" s="17">
        <v>202.74608499999999</v>
      </c>
      <c r="AH70" s="18">
        <v>816.39200000000005</v>
      </c>
      <c r="AI70" s="17">
        <f t="shared" si="40"/>
        <v>613.64591500000006</v>
      </c>
      <c r="AJ70" s="17">
        <v>317.4375</v>
      </c>
      <c r="AK70" s="18">
        <v>102.643</v>
      </c>
      <c r="AL70" s="17">
        <f t="shared" si="41"/>
        <v>-214.7945</v>
      </c>
      <c r="AM70" s="17">
        <v>7467.6024299999999</v>
      </c>
      <c r="AN70" s="18">
        <v>6380.665</v>
      </c>
      <c r="AO70" s="17">
        <f t="shared" si="42"/>
        <v>-1086.9374299999999</v>
      </c>
      <c r="AP70" s="17">
        <v>1.38E-2</v>
      </c>
      <c r="AQ70" s="18">
        <v>33.659999999999997</v>
      </c>
      <c r="AR70" s="17">
        <f t="shared" si="43"/>
        <v>33.646199999999993</v>
      </c>
      <c r="AS70" s="17">
        <v>34904</v>
      </c>
      <c r="AT70" s="18">
        <v>78824.460000000006</v>
      </c>
      <c r="AU70" s="17">
        <f t="shared" si="44"/>
        <v>43920.460000000006</v>
      </c>
      <c r="AV70" s="17">
        <v>1.8808</v>
      </c>
      <c r="AW70" s="18">
        <v>321.51900000000001</v>
      </c>
      <c r="AX70" s="20">
        <f t="shared" si="45"/>
        <v>319.63819999999998</v>
      </c>
    </row>
    <row r="71" spans="2:50" x14ac:dyDescent="0.3">
      <c r="B71" s="16" t="s">
        <v>166</v>
      </c>
      <c r="C71" s="17">
        <v>1195496.1505100001</v>
      </c>
      <c r="D71" s="18">
        <v>1151210.5360000001</v>
      </c>
      <c r="E71" s="17">
        <f t="shared" si="31"/>
        <v>-44285.614509999985</v>
      </c>
      <c r="F71" s="17">
        <v>711773.51532500004</v>
      </c>
      <c r="G71" s="18">
        <v>380819.516</v>
      </c>
      <c r="H71" s="17">
        <f t="shared" si="32"/>
        <v>-330953.99932500004</v>
      </c>
      <c r="I71" s="17">
        <v>207110.52903000001</v>
      </c>
      <c r="J71" s="18">
        <v>214365.74799999999</v>
      </c>
      <c r="K71" s="17">
        <f t="shared" si="33"/>
        <v>7255.2189699999872</v>
      </c>
      <c r="L71" s="17">
        <v>18331.780999999999</v>
      </c>
      <c r="M71" s="18">
        <v>896.73</v>
      </c>
      <c r="N71" s="17">
        <f t="shared" si="3"/>
        <v>-17435.050999999999</v>
      </c>
      <c r="O71" s="17">
        <v>275811.65100000001</v>
      </c>
      <c r="P71" s="18">
        <v>20934.834999999999</v>
      </c>
      <c r="Q71" s="17">
        <f t="shared" si="34"/>
        <v>-254876.81600000002</v>
      </c>
      <c r="R71" s="17">
        <v>118154.03228</v>
      </c>
      <c r="S71" s="18">
        <v>158784.29399999999</v>
      </c>
      <c r="T71" s="17">
        <f t="shared" si="35"/>
        <v>40630.261719999995</v>
      </c>
      <c r="U71" s="17">
        <v>50352.118999999999</v>
      </c>
      <c r="V71" s="18">
        <v>152236.935</v>
      </c>
      <c r="W71" s="17">
        <f t="shared" si="36"/>
        <v>101884.81599999999</v>
      </c>
      <c r="X71" s="17">
        <v>6647.6724199999999</v>
      </c>
      <c r="Y71" s="18">
        <v>3069.5970000000002</v>
      </c>
      <c r="Z71" s="17">
        <f t="shared" si="37"/>
        <v>-3578.0754199999997</v>
      </c>
      <c r="AA71" s="17">
        <v>14062.7932</v>
      </c>
      <c r="AB71" s="18">
        <v>16414.473000000002</v>
      </c>
      <c r="AC71" s="17">
        <f t="shared" si="38"/>
        <v>2351.6798000000017</v>
      </c>
      <c r="AD71" s="17">
        <v>244707.78099</v>
      </c>
      <c r="AE71" s="18">
        <v>142909.212</v>
      </c>
      <c r="AF71" s="17">
        <f t="shared" si="39"/>
        <v>-101798.56899</v>
      </c>
      <c r="AG71" s="17">
        <v>16521.841132000001</v>
      </c>
      <c r="AH71" s="18">
        <v>33436.205000000002</v>
      </c>
      <c r="AI71" s="17">
        <f t="shared" si="40"/>
        <v>16914.363868</v>
      </c>
      <c r="AJ71" s="17">
        <v>1949.2621999999999</v>
      </c>
      <c r="AK71" s="18">
        <v>2129.4789999999998</v>
      </c>
      <c r="AL71" s="17">
        <f t="shared" si="41"/>
        <v>180.21679999999992</v>
      </c>
      <c r="AM71" s="17">
        <v>157083.22457699999</v>
      </c>
      <c r="AN71" s="18">
        <v>152926.05799999999</v>
      </c>
      <c r="AO71" s="17">
        <f t="shared" si="42"/>
        <v>-4157.1665769999963</v>
      </c>
      <c r="AP71" s="17">
        <v>3748.2282100000002</v>
      </c>
      <c r="AQ71" s="18">
        <v>3322.2139999999999</v>
      </c>
      <c r="AR71" s="17">
        <f t="shared" si="43"/>
        <v>-426.01421000000028</v>
      </c>
      <c r="AS71" s="17">
        <v>86439.423999999999</v>
      </c>
      <c r="AT71" s="18">
        <v>78796.870999999999</v>
      </c>
      <c r="AU71" s="17">
        <f t="shared" si="44"/>
        <v>-7642.5529999999999</v>
      </c>
      <c r="AV71" s="17">
        <v>1189284.2018550001</v>
      </c>
      <c r="AW71" s="18">
        <v>1157929.6129999999</v>
      </c>
      <c r="AX71" s="20">
        <f t="shared" si="45"/>
        <v>-31354.588855000213</v>
      </c>
    </row>
    <row r="72" spans="2:50" x14ac:dyDescent="0.3">
      <c r="B72" s="16" t="s">
        <v>119</v>
      </c>
      <c r="C72" s="17">
        <v>33.7926</v>
      </c>
      <c r="D72" s="18">
        <v>5.1100000000000003</v>
      </c>
      <c r="E72" s="17">
        <f t="shared" si="31"/>
        <v>-28.682600000000001</v>
      </c>
      <c r="F72" s="17">
        <v>12850.993958999999</v>
      </c>
      <c r="G72" s="18">
        <v>7872.9570000000003</v>
      </c>
      <c r="H72" s="17">
        <f t="shared" si="32"/>
        <v>-4978.0369589999991</v>
      </c>
      <c r="I72" s="17">
        <v>119294.515</v>
      </c>
      <c r="J72" s="18">
        <v>126457.239</v>
      </c>
      <c r="K72" s="17">
        <f t="shared" si="33"/>
        <v>7162.724000000002</v>
      </c>
      <c r="L72" s="17">
        <v>0</v>
      </c>
      <c r="M72" s="18">
        <v>0</v>
      </c>
      <c r="N72" s="17">
        <f t="shared" ref="N72:N135" si="46">M72-L72</f>
        <v>0</v>
      </c>
      <c r="O72" s="17">
        <v>30</v>
      </c>
      <c r="P72" s="18">
        <v>0</v>
      </c>
      <c r="Q72" s="17">
        <f t="shared" si="34"/>
        <v>-30</v>
      </c>
      <c r="R72" s="17">
        <v>2142.2950000000001</v>
      </c>
      <c r="S72" s="18">
        <v>230.38900000000001</v>
      </c>
      <c r="T72" s="17">
        <f t="shared" si="35"/>
        <v>-1911.9059999999999</v>
      </c>
      <c r="U72" s="17">
        <v>2120.395</v>
      </c>
      <c r="V72" s="18">
        <v>200.68899999999999</v>
      </c>
      <c r="W72" s="17">
        <f t="shared" si="36"/>
        <v>-1919.7059999999999</v>
      </c>
      <c r="X72" s="17">
        <v>0.17</v>
      </c>
      <c r="Y72" s="18">
        <v>0.504</v>
      </c>
      <c r="Z72" s="17">
        <f t="shared" si="37"/>
        <v>0.33399999999999996</v>
      </c>
      <c r="AA72" s="17">
        <v>118.48699999999999</v>
      </c>
      <c r="AB72" s="18">
        <v>122.512</v>
      </c>
      <c r="AC72" s="17">
        <f t="shared" si="38"/>
        <v>4.0250000000000057</v>
      </c>
      <c r="AD72" s="17">
        <v>5219.9385869999996</v>
      </c>
      <c r="AE72" s="18">
        <v>827.553</v>
      </c>
      <c r="AF72" s="17">
        <f t="shared" si="39"/>
        <v>-4392.3855869999998</v>
      </c>
      <c r="AG72" s="17">
        <v>49.019759999999998</v>
      </c>
      <c r="AH72" s="18">
        <v>486.24400000000003</v>
      </c>
      <c r="AI72" s="17">
        <f t="shared" si="40"/>
        <v>437.22424000000001</v>
      </c>
      <c r="AJ72" s="17">
        <v>71.433999999999997</v>
      </c>
      <c r="AK72" s="18">
        <v>162.24199999999999</v>
      </c>
      <c r="AL72" s="17">
        <f t="shared" si="41"/>
        <v>90.807999999999993</v>
      </c>
      <c r="AM72" s="17">
        <v>64823.470401999999</v>
      </c>
      <c r="AN72" s="18">
        <v>54604.659</v>
      </c>
      <c r="AO72" s="17">
        <f t="shared" si="42"/>
        <v>-10218.811401999999</v>
      </c>
      <c r="AP72" s="17">
        <v>0</v>
      </c>
      <c r="AQ72" s="18">
        <v>0</v>
      </c>
      <c r="AR72" s="17">
        <f t="shared" si="43"/>
        <v>0</v>
      </c>
      <c r="AS72" s="17">
        <v>59706.398999999998</v>
      </c>
      <c r="AT72" s="18">
        <v>77881.278000000006</v>
      </c>
      <c r="AU72" s="17">
        <f t="shared" si="44"/>
        <v>18174.879000000008</v>
      </c>
      <c r="AV72" s="17">
        <v>18.087810000000001</v>
      </c>
      <c r="AW72" s="18">
        <v>19.925000000000001</v>
      </c>
      <c r="AX72" s="20">
        <f t="shared" si="45"/>
        <v>1.8371899999999997</v>
      </c>
    </row>
    <row r="73" spans="2:50" x14ac:dyDescent="0.3">
      <c r="B73" s="16" t="s">
        <v>101</v>
      </c>
      <c r="C73" s="17">
        <v>208238.57785500001</v>
      </c>
      <c r="D73" s="18">
        <v>227583.342</v>
      </c>
      <c r="E73" s="17">
        <f t="shared" si="31"/>
        <v>19344.764144999994</v>
      </c>
      <c r="F73" s="17">
        <v>35659.910499999998</v>
      </c>
      <c r="G73" s="18">
        <v>108713.49</v>
      </c>
      <c r="H73" s="17">
        <f t="shared" si="32"/>
        <v>73053.579500000007</v>
      </c>
      <c r="I73" s="17">
        <v>96109.78</v>
      </c>
      <c r="J73" s="18">
        <v>162232.31899999999</v>
      </c>
      <c r="K73" s="17">
        <f t="shared" si="33"/>
        <v>66122.53899999999</v>
      </c>
      <c r="L73" s="17">
        <v>0</v>
      </c>
      <c r="M73" s="18">
        <v>0</v>
      </c>
      <c r="N73" s="17">
        <f t="shared" si="46"/>
        <v>0</v>
      </c>
      <c r="O73" s="17">
        <v>6245.3530000000001</v>
      </c>
      <c r="P73" s="18">
        <v>95262.385999999999</v>
      </c>
      <c r="Q73" s="17">
        <f t="shared" si="34"/>
        <v>89017.032999999996</v>
      </c>
      <c r="R73" s="17">
        <v>8201.6566000000003</v>
      </c>
      <c r="S73" s="18">
        <v>30990.7</v>
      </c>
      <c r="T73" s="17">
        <f t="shared" si="35"/>
        <v>22789.043400000002</v>
      </c>
      <c r="U73" s="17">
        <v>4173.2371999999996</v>
      </c>
      <c r="V73" s="18">
        <v>30827.306</v>
      </c>
      <c r="W73" s="17">
        <f t="shared" si="36"/>
        <v>26654.068800000001</v>
      </c>
      <c r="X73" s="17">
        <v>3.31</v>
      </c>
      <c r="Y73" s="18">
        <v>184.69399999999999</v>
      </c>
      <c r="Z73" s="17">
        <f t="shared" si="37"/>
        <v>181.38399999999999</v>
      </c>
      <c r="AA73" s="17">
        <v>2832.3240000000001</v>
      </c>
      <c r="AB73" s="18">
        <v>29075.800999999999</v>
      </c>
      <c r="AC73" s="17">
        <f t="shared" si="38"/>
        <v>26243.476999999999</v>
      </c>
      <c r="AD73" s="17">
        <v>6520.7487259999998</v>
      </c>
      <c r="AE73" s="18">
        <v>44302.021000000001</v>
      </c>
      <c r="AF73" s="17">
        <f t="shared" si="39"/>
        <v>37781.272274000003</v>
      </c>
      <c r="AG73" s="17">
        <v>1157.3695849999999</v>
      </c>
      <c r="AH73" s="18">
        <v>2058.2689999999998</v>
      </c>
      <c r="AI73" s="17">
        <f t="shared" si="40"/>
        <v>900.89941499999986</v>
      </c>
      <c r="AJ73" s="17">
        <v>3.4</v>
      </c>
      <c r="AK73" s="18">
        <v>9.7840000000000007</v>
      </c>
      <c r="AL73" s="17">
        <f t="shared" si="41"/>
        <v>6.3840000000000003</v>
      </c>
      <c r="AM73" s="17">
        <v>28151.781510000001</v>
      </c>
      <c r="AN73" s="18">
        <v>14631.766</v>
      </c>
      <c r="AO73" s="17">
        <f t="shared" si="42"/>
        <v>-13520.015510000001</v>
      </c>
      <c r="AP73" s="17">
        <v>1762.7450739999999</v>
      </c>
      <c r="AQ73" s="18">
        <v>33634.042000000001</v>
      </c>
      <c r="AR73" s="17">
        <f t="shared" si="43"/>
        <v>31871.296926000003</v>
      </c>
      <c r="AS73" s="17">
        <v>74970.022859999997</v>
      </c>
      <c r="AT73" s="18">
        <v>77108.342999999993</v>
      </c>
      <c r="AU73" s="17">
        <f t="shared" si="44"/>
        <v>2138.3201399999962</v>
      </c>
      <c r="AV73" s="17">
        <v>211922.28700000001</v>
      </c>
      <c r="AW73" s="18">
        <v>300167.772</v>
      </c>
      <c r="AX73" s="20">
        <f t="shared" si="45"/>
        <v>88245.484999999986</v>
      </c>
    </row>
    <row r="74" spans="2:50" x14ac:dyDescent="0.3">
      <c r="B74" s="16" t="s">
        <v>80</v>
      </c>
      <c r="C74" s="17">
        <v>18.861528</v>
      </c>
      <c r="D74" s="18">
        <v>91.608999999999995</v>
      </c>
      <c r="E74" s="17">
        <f t="shared" si="31"/>
        <v>72.747471999999988</v>
      </c>
      <c r="F74" s="17">
        <v>144100.01425599999</v>
      </c>
      <c r="G74" s="18">
        <v>270019.24099999998</v>
      </c>
      <c r="H74" s="17">
        <f t="shared" si="32"/>
        <v>125919.22674399999</v>
      </c>
      <c r="I74" s="17">
        <v>115267.361685</v>
      </c>
      <c r="J74" s="18">
        <v>134256.427</v>
      </c>
      <c r="K74" s="17">
        <f t="shared" si="33"/>
        <v>18989.065315</v>
      </c>
      <c r="L74" s="17">
        <v>0</v>
      </c>
      <c r="M74" s="18">
        <v>0</v>
      </c>
      <c r="N74" s="17">
        <f t="shared" si="46"/>
        <v>0</v>
      </c>
      <c r="O74" s="17">
        <v>27.493400000000001</v>
      </c>
      <c r="P74" s="18">
        <v>63.709000000000003</v>
      </c>
      <c r="Q74" s="17">
        <f t="shared" si="34"/>
        <v>36.215600000000002</v>
      </c>
      <c r="R74" s="17">
        <v>36280.207049999997</v>
      </c>
      <c r="S74" s="18">
        <v>71427.239000000001</v>
      </c>
      <c r="T74" s="17">
        <f t="shared" si="35"/>
        <v>35147.031950000004</v>
      </c>
      <c r="U74" s="17">
        <v>3062.9880499999999</v>
      </c>
      <c r="V74" s="18">
        <v>2736.951</v>
      </c>
      <c r="W74" s="17">
        <f t="shared" si="36"/>
        <v>-326.03704999999991</v>
      </c>
      <c r="X74" s="17">
        <v>4.22464</v>
      </c>
      <c r="Y74" s="18">
        <v>47740.038999999997</v>
      </c>
      <c r="Z74" s="17">
        <f t="shared" si="37"/>
        <v>47735.814359999997</v>
      </c>
      <c r="AA74" s="17">
        <v>1090.4290960000001</v>
      </c>
      <c r="AB74" s="18">
        <v>19445.242999999999</v>
      </c>
      <c r="AC74" s="17">
        <f t="shared" si="38"/>
        <v>18354.813903999999</v>
      </c>
      <c r="AD74" s="17">
        <v>111385.417487</v>
      </c>
      <c r="AE74" s="18">
        <v>158905.61799999999</v>
      </c>
      <c r="AF74" s="17">
        <f t="shared" si="39"/>
        <v>47520.200512999989</v>
      </c>
      <c r="AG74" s="17">
        <v>10964.340643</v>
      </c>
      <c r="AH74" s="18">
        <v>14608.049000000001</v>
      </c>
      <c r="AI74" s="17">
        <f t="shared" si="40"/>
        <v>3643.7083570000013</v>
      </c>
      <c r="AJ74" s="17">
        <v>213.046728</v>
      </c>
      <c r="AK74" s="18">
        <v>500.92200000000003</v>
      </c>
      <c r="AL74" s="17">
        <f t="shared" si="41"/>
        <v>287.875272</v>
      </c>
      <c r="AM74" s="17">
        <v>16353.207496999999</v>
      </c>
      <c r="AN74" s="18">
        <v>19065.050999999999</v>
      </c>
      <c r="AO74" s="17">
        <f t="shared" si="42"/>
        <v>2711.8435030000001</v>
      </c>
      <c r="AP74" s="17">
        <v>18.628599999999999</v>
      </c>
      <c r="AQ74" s="18">
        <v>68.784000000000006</v>
      </c>
      <c r="AR74" s="17">
        <f t="shared" si="43"/>
        <v>50.155400000000007</v>
      </c>
      <c r="AS74" s="17">
        <v>82569.967000000004</v>
      </c>
      <c r="AT74" s="18">
        <v>72384.948999999993</v>
      </c>
      <c r="AU74" s="17">
        <f t="shared" si="44"/>
        <v>-10185.018000000011</v>
      </c>
      <c r="AV74" s="17">
        <v>497.999528</v>
      </c>
      <c r="AW74" s="18">
        <v>290.17200000000003</v>
      </c>
      <c r="AX74" s="20">
        <f t="shared" si="45"/>
        <v>-207.82752799999997</v>
      </c>
    </row>
    <row r="75" spans="2:50" x14ac:dyDescent="0.3">
      <c r="B75" s="16" t="s">
        <v>408</v>
      </c>
      <c r="C75" s="17">
        <v>26447.154648</v>
      </c>
      <c r="D75" s="18">
        <v>2938.2089999999998</v>
      </c>
      <c r="E75" s="17">
        <f t="shared" si="31"/>
        <v>-23508.945648000001</v>
      </c>
      <c r="F75" s="17">
        <v>684463.20001799997</v>
      </c>
      <c r="G75" s="18">
        <v>697808.95299999998</v>
      </c>
      <c r="H75" s="17">
        <f t="shared" si="32"/>
        <v>13345.752982000005</v>
      </c>
      <c r="I75" s="17">
        <v>121065.12197199999</v>
      </c>
      <c r="J75" s="18">
        <v>219809.217</v>
      </c>
      <c r="K75" s="17">
        <f t="shared" si="33"/>
        <v>98744.095028000011</v>
      </c>
      <c r="L75" s="17">
        <v>0.629</v>
      </c>
      <c r="M75" s="18">
        <v>1.4</v>
      </c>
      <c r="N75" s="17">
        <f t="shared" si="46"/>
        <v>0.77099999999999991</v>
      </c>
      <c r="O75" s="17">
        <v>7033.3580000000002</v>
      </c>
      <c r="P75" s="18">
        <v>80842.422000000006</v>
      </c>
      <c r="Q75" s="17">
        <f t="shared" si="34"/>
        <v>73809.064000000013</v>
      </c>
      <c r="R75" s="17">
        <v>46473.485699999997</v>
      </c>
      <c r="S75" s="18">
        <v>18100.77</v>
      </c>
      <c r="T75" s="17">
        <f t="shared" si="35"/>
        <v>-28372.715699999997</v>
      </c>
      <c r="U75" s="17">
        <v>7721.9198999999999</v>
      </c>
      <c r="V75" s="18">
        <v>1789.6669999999999</v>
      </c>
      <c r="W75" s="17">
        <f t="shared" si="36"/>
        <v>-5932.2528999999995</v>
      </c>
      <c r="X75" s="17">
        <v>12109.524219999999</v>
      </c>
      <c r="Y75" s="18">
        <v>284.19799999999998</v>
      </c>
      <c r="Z75" s="17">
        <f t="shared" si="37"/>
        <v>-11825.326219999999</v>
      </c>
      <c r="AA75" s="17">
        <v>4772.979891</v>
      </c>
      <c r="AB75" s="18">
        <v>4770.9059999999999</v>
      </c>
      <c r="AC75" s="17">
        <f t="shared" si="38"/>
        <v>-2.0738910000000033</v>
      </c>
      <c r="AD75" s="17">
        <v>124436.00275499999</v>
      </c>
      <c r="AE75" s="18">
        <v>531828.99800000002</v>
      </c>
      <c r="AF75" s="17">
        <f t="shared" si="39"/>
        <v>407392.995245</v>
      </c>
      <c r="AG75" s="17">
        <v>22129.193609999998</v>
      </c>
      <c r="AH75" s="18">
        <v>19774.905999999999</v>
      </c>
      <c r="AI75" s="17">
        <f t="shared" si="40"/>
        <v>-2354.2876099999994</v>
      </c>
      <c r="AJ75" s="17">
        <v>4839.8882080000003</v>
      </c>
      <c r="AK75" s="18">
        <v>58679.303</v>
      </c>
      <c r="AL75" s="17">
        <f t="shared" si="41"/>
        <v>53839.414791999996</v>
      </c>
      <c r="AM75" s="17">
        <v>255286.20499200001</v>
      </c>
      <c r="AN75" s="18">
        <v>212133.908</v>
      </c>
      <c r="AO75" s="17">
        <f t="shared" si="42"/>
        <v>-43152.296992000018</v>
      </c>
      <c r="AP75" s="17">
        <v>858.34849999999994</v>
      </c>
      <c r="AQ75" s="18">
        <v>48.798000000000002</v>
      </c>
      <c r="AR75" s="17">
        <f t="shared" si="43"/>
        <v>-809.55049999999994</v>
      </c>
      <c r="AS75" s="17">
        <v>3303.7746080000002</v>
      </c>
      <c r="AT75" s="18">
        <v>70803.513999999996</v>
      </c>
      <c r="AU75" s="17">
        <f t="shared" si="44"/>
        <v>67499.739391999989</v>
      </c>
      <c r="AV75" s="17">
        <v>350732.71615400002</v>
      </c>
      <c r="AW75" s="18">
        <v>4179.8770000000004</v>
      </c>
      <c r="AX75" s="20">
        <f t="shared" si="45"/>
        <v>-346552.83915400004</v>
      </c>
    </row>
    <row r="76" spans="2:50" x14ac:dyDescent="0.3">
      <c r="B76" s="16" t="s">
        <v>526</v>
      </c>
      <c r="C76" s="17">
        <v>20076.229380000001</v>
      </c>
      <c r="D76" s="18">
        <v>18140956.526999999</v>
      </c>
      <c r="E76" s="17">
        <f t="shared" si="31"/>
        <v>18120880.297619998</v>
      </c>
      <c r="F76" s="17">
        <v>301041.45998400002</v>
      </c>
      <c r="G76" s="18">
        <v>295333.21799999999</v>
      </c>
      <c r="H76" s="17">
        <f t="shared" si="32"/>
        <v>-5708.2419840000221</v>
      </c>
      <c r="I76" s="17">
        <v>160499.71410000001</v>
      </c>
      <c r="J76" s="18">
        <v>145808.57199999999</v>
      </c>
      <c r="K76" s="17">
        <f t="shared" si="33"/>
        <v>-14691.142100000026</v>
      </c>
      <c r="L76" s="17">
        <v>0</v>
      </c>
      <c r="M76" s="18">
        <v>0</v>
      </c>
      <c r="N76" s="17">
        <f t="shared" si="46"/>
        <v>0</v>
      </c>
      <c r="O76" s="17">
        <v>234184.821</v>
      </c>
      <c r="P76" s="18">
        <v>41126.055</v>
      </c>
      <c r="Q76" s="17">
        <f t="shared" si="34"/>
        <v>-193058.766</v>
      </c>
      <c r="R76" s="17">
        <v>100733.2549</v>
      </c>
      <c r="S76" s="18">
        <v>180399.541</v>
      </c>
      <c r="T76" s="17">
        <f t="shared" si="35"/>
        <v>79666.286099999998</v>
      </c>
      <c r="U76" s="17">
        <v>1684.249</v>
      </c>
      <c r="V76" s="18">
        <v>138814.60999999999</v>
      </c>
      <c r="W76" s="17">
        <f t="shared" si="36"/>
        <v>137130.36099999998</v>
      </c>
      <c r="X76" s="17">
        <v>12784.421</v>
      </c>
      <c r="Y76" s="18">
        <v>17589.055</v>
      </c>
      <c r="Z76" s="17">
        <f t="shared" si="37"/>
        <v>4804.634</v>
      </c>
      <c r="AA76" s="17">
        <v>24314.880799999999</v>
      </c>
      <c r="AB76" s="18">
        <v>21161.782999999999</v>
      </c>
      <c r="AC76" s="17">
        <f t="shared" si="38"/>
        <v>-3153.0977999999996</v>
      </c>
      <c r="AD76" s="17">
        <v>27441.349139999998</v>
      </c>
      <c r="AE76" s="18">
        <v>35915.413999999997</v>
      </c>
      <c r="AF76" s="17">
        <f t="shared" si="39"/>
        <v>8474.0648599999986</v>
      </c>
      <c r="AG76" s="17">
        <v>4130.2186959999999</v>
      </c>
      <c r="AH76" s="18">
        <v>805.11</v>
      </c>
      <c r="AI76" s="17">
        <f t="shared" si="40"/>
        <v>-3325.1086959999998</v>
      </c>
      <c r="AJ76" s="17">
        <v>60256.855040000002</v>
      </c>
      <c r="AK76" s="18">
        <v>4477.3590000000004</v>
      </c>
      <c r="AL76" s="17">
        <f t="shared" si="41"/>
        <v>-55779.496039999998</v>
      </c>
      <c r="AM76" s="17">
        <v>14353.998610000001</v>
      </c>
      <c r="AN76" s="18">
        <v>89742.217999999993</v>
      </c>
      <c r="AO76" s="17">
        <f t="shared" si="42"/>
        <v>75388.219389999998</v>
      </c>
      <c r="AP76" s="17">
        <v>76987.215899999996</v>
      </c>
      <c r="AQ76" s="18">
        <v>29250.18</v>
      </c>
      <c r="AR76" s="17">
        <f t="shared" si="43"/>
        <v>-47737.035899999995</v>
      </c>
      <c r="AS76" s="17">
        <v>340.45600000000002</v>
      </c>
      <c r="AT76" s="18">
        <v>60151.506999999998</v>
      </c>
      <c r="AU76" s="17">
        <f t="shared" si="44"/>
        <v>59811.050999999999</v>
      </c>
      <c r="AV76" s="17">
        <v>19491.764277999999</v>
      </c>
      <c r="AW76" s="18">
        <v>18171856.331</v>
      </c>
      <c r="AX76" s="20">
        <f t="shared" si="45"/>
        <v>18152364.566722002</v>
      </c>
    </row>
    <row r="77" spans="2:50" x14ac:dyDescent="0.3">
      <c r="B77" s="16" t="s">
        <v>265</v>
      </c>
      <c r="C77" s="17">
        <v>3714.4321300000001</v>
      </c>
      <c r="D77" s="18">
        <v>2053.915</v>
      </c>
      <c r="E77" s="17">
        <f t="shared" si="31"/>
        <v>-1660.5171300000002</v>
      </c>
      <c r="F77" s="17">
        <v>7548.8304550000003</v>
      </c>
      <c r="G77" s="18">
        <v>40498.290999999997</v>
      </c>
      <c r="H77" s="17">
        <f t="shared" si="32"/>
        <v>32949.460544999994</v>
      </c>
      <c r="I77" s="17">
        <v>147.25919999999999</v>
      </c>
      <c r="J77" s="18">
        <v>58980.415999999997</v>
      </c>
      <c r="K77" s="17">
        <f t="shared" si="33"/>
        <v>58833.156799999997</v>
      </c>
      <c r="L77" s="17">
        <v>0</v>
      </c>
      <c r="M77" s="18">
        <v>0</v>
      </c>
      <c r="N77" s="17">
        <f t="shared" si="46"/>
        <v>0</v>
      </c>
      <c r="O77" s="17">
        <v>0</v>
      </c>
      <c r="P77" s="18">
        <v>1E-3</v>
      </c>
      <c r="Q77" s="17">
        <f t="shared" si="34"/>
        <v>1E-3</v>
      </c>
      <c r="R77" s="17">
        <v>566.02124000000003</v>
      </c>
      <c r="S77" s="18">
        <v>37611.023999999998</v>
      </c>
      <c r="T77" s="17">
        <f t="shared" si="35"/>
        <v>37045.002759999996</v>
      </c>
      <c r="U77" s="17">
        <v>210.41123999999999</v>
      </c>
      <c r="V77" s="18">
        <v>37607.409</v>
      </c>
      <c r="W77" s="17">
        <f t="shared" si="36"/>
        <v>37396.997759999998</v>
      </c>
      <c r="X77" s="17">
        <v>1.61009</v>
      </c>
      <c r="Y77" s="18">
        <v>1E-3</v>
      </c>
      <c r="Z77" s="17">
        <f t="shared" si="37"/>
        <v>-1.6090900000000001</v>
      </c>
      <c r="AA77" s="17">
        <v>272.084</v>
      </c>
      <c r="AB77" s="18">
        <v>201.45099999999999</v>
      </c>
      <c r="AC77" s="17">
        <f t="shared" si="38"/>
        <v>-70.63300000000001</v>
      </c>
      <c r="AD77" s="17">
        <v>2788.9937749999999</v>
      </c>
      <c r="AE77" s="18">
        <v>1906.7449999999999</v>
      </c>
      <c r="AF77" s="17">
        <f t="shared" si="39"/>
        <v>-882.24877500000002</v>
      </c>
      <c r="AG77" s="17">
        <v>222.06945999999999</v>
      </c>
      <c r="AH77" s="18">
        <v>93.506</v>
      </c>
      <c r="AI77" s="17">
        <f t="shared" si="40"/>
        <v>-128.56345999999999</v>
      </c>
      <c r="AJ77" s="17">
        <v>157.5172</v>
      </c>
      <c r="AK77" s="18">
        <v>89.986999999999995</v>
      </c>
      <c r="AL77" s="17">
        <f t="shared" si="41"/>
        <v>-67.530200000000008</v>
      </c>
      <c r="AM77" s="17">
        <v>2496.9985299999998</v>
      </c>
      <c r="AN77" s="18">
        <v>5291.45</v>
      </c>
      <c r="AO77" s="17">
        <f t="shared" si="42"/>
        <v>2794.45147</v>
      </c>
      <c r="AP77" s="17">
        <v>0</v>
      </c>
      <c r="AQ77" s="18">
        <v>4.4530000000000003</v>
      </c>
      <c r="AR77" s="17">
        <f t="shared" si="43"/>
        <v>4.4530000000000003</v>
      </c>
      <c r="AS77" s="17">
        <v>551.38643000000002</v>
      </c>
      <c r="AT77" s="18">
        <v>54221.336000000003</v>
      </c>
      <c r="AU77" s="17">
        <f t="shared" si="44"/>
        <v>53669.949570000004</v>
      </c>
      <c r="AV77" s="17">
        <v>4353.8410599999997</v>
      </c>
      <c r="AW77" s="18">
        <v>2117.1219999999998</v>
      </c>
      <c r="AX77" s="20">
        <f t="shared" si="45"/>
        <v>-2236.7190599999999</v>
      </c>
    </row>
    <row r="78" spans="2:50" x14ac:dyDescent="0.3">
      <c r="B78" s="16" t="s">
        <v>565</v>
      </c>
      <c r="C78" s="17">
        <v>467831.28947299998</v>
      </c>
      <c r="D78" s="18">
        <v>22319.456999999999</v>
      </c>
      <c r="E78" s="17">
        <f t="shared" si="31"/>
        <v>-445511.83247299999</v>
      </c>
      <c r="F78" s="17">
        <v>285784.33255599998</v>
      </c>
      <c r="G78" s="18">
        <v>163389.79399999999</v>
      </c>
      <c r="H78" s="17">
        <f t="shared" si="32"/>
        <v>-122394.53855599998</v>
      </c>
      <c r="I78" s="17">
        <v>59881.921999999999</v>
      </c>
      <c r="J78" s="18">
        <v>49641.332000000002</v>
      </c>
      <c r="K78" s="17">
        <f t="shared" si="33"/>
        <v>-10240.589999999997</v>
      </c>
      <c r="L78" s="17">
        <v>0</v>
      </c>
      <c r="M78" s="18">
        <v>0</v>
      </c>
      <c r="N78" s="17">
        <f t="shared" si="46"/>
        <v>0</v>
      </c>
      <c r="O78" s="17">
        <v>14250.333000000001</v>
      </c>
      <c r="P78" s="18">
        <v>21.34</v>
      </c>
      <c r="Q78" s="17">
        <f t="shared" si="34"/>
        <v>-14228.993</v>
      </c>
      <c r="R78" s="17">
        <v>26199.605328000001</v>
      </c>
      <c r="S78" s="18">
        <v>43176.226999999999</v>
      </c>
      <c r="T78" s="17">
        <f t="shared" si="35"/>
        <v>16976.621671999997</v>
      </c>
      <c r="U78" s="17">
        <v>25017.093199999999</v>
      </c>
      <c r="V78" s="18">
        <v>32542.746999999999</v>
      </c>
      <c r="W78" s="17">
        <f t="shared" si="36"/>
        <v>7525.6538</v>
      </c>
      <c r="X78" s="17">
        <v>1978.951</v>
      </c>
      <c r="Y78" s="18">
        <v>2819.8429999999998</v>
      </c>
      <c r="Z78" s="17">
        <f t="shared" si="37"/>
        <v>840.89199999999983</v>
      </c>
      <c r="AA78" s="17">
        <v>20343.119900000002</v>
      </c>
      <c r="AB78" s="18">
        <v>5997.0929999999998</v>
      </c>
      <c r="AC78" s="17">
        <f t="shared" si="38"/>
        <v>-14346.026900000001</v>
      </c>
      <c r="AD78" s="17">
        <v>43221.234550000001</v>
      </c>
      <c r="AE78" s="18">
        <v>67060.548999999999</v>
      </c>
      <c r="AF78" s="17">
        <f t="shared" si="39"/>
        <v>23839.314449999998</v>
      </c>
      <c r="AG78" s="17">
        <v>1492.6855250000001</v>
      </c>
      <c r="AH78" s="18">
        <v>1526.06</v>
      </c>
      <c r="AI78" s="17">
        <f t="shared" si="40"/>
        <v>33.374474999999848</v>
      </c>
      <c r="AJ78" s="17">
        <v>1398.8287499999999</v>
      </c>
      <c r="AK78" s="18">
        <v>0</v>
      </c>
      <c r="AL78" s="17">
        <f t="shared" si="41"/>
        <v>-1398.8287499999999</v>
      </c>
      <c r="AM78" s="17">
        <v>71484.800860000003</v>
      </c>
      <c r="AN78" s="18">
        <v>37070.629999999997</v>
      </c>
      <c r="AO78" s="17">
        <f t="shared" si="42"/>
        <v>-34414.170860000006</v>
      </c>
      <c r="AP78" s="17">
        <v>129278.32</v>
      </c>
      <c r="AQ78" s="18">
        <v>10145.710999999999</v>
      </c>
      <c r="AR78" s="17">
        <f t="shared" si="43"/>
        <v>-119132.60900000001</v>
      </c>
      <c r="AS78" s="17">
        <v>22.937000000000001</v>
      </c>
      <c r="AT78" s="18">
        <v>52953.623</v>
      </c>
      <c r="AU78" s="17">
        <f t="shared" si="44"/>
        <v>52930.686000000002</v>
      </c>
      <c r="AV78" s="17">
        <v>647355.381116</v>
      </c>
      <c r="AW78" s="18">
        <v>24746.557000000001</v>
      </c>
      <c r="AX78" s="20">
        <f t="shared" si="45"/>
        <v>-622608.82411599997</v>
      </c>
    </row>
    <row r="79" spans="2:50" x14ac:dyDescent="0.3">
      <c r="B79" s="16" t="s">
        <v>483</v>
      </c>
      <c r="C79" s="17">
        <v>13781.745999999999</v>
      </c>
      <c r="D79" s="18">
        <v>19814.178</v>
      </c>
      <c r="E79" s="17">
        <f t="shared" si="31"/>
        <v>6032.4320000000007</v>
      </c>
      <c r="F79" s="17">
        <v>145108.94532</v>
      </c>
      <c r="G79" s="18">
        <v>103875.874</v>
      </c>
      <c r="H79" s="17">
        <f t="shared" si="32"/>
        <v>-41233.071320000003</v>
      </c>
      <c r="I79" s="17">
        <v>132651.3474</v>
      </c>
      <c r="J79" s="18">
        <v>54926.73</v>
      </c>
      <c r="K79" s="17">
        <f t="shared" si="33"/>
        <v>-77724.617399999988</v>
      </c>
      <c r="L79" s="17">
        <v>0</v>
      </c>
      <c r="M79" s="18">
        <v>0</v>
      </c>
      <c r="N79" s="17">
        <f t="shared" si="46"/>
        <v>0</v>
      </c>
      <c r="O79" s="17">
        <v>1339</v>
      </c>
      <c r="P79" s="18">
        <v>0</v>
      </c>
      <c r="Q79" s="17">
        <f t="shared" si="34"/>
        <v>-1339</v>
      </c>
      <c r="R79" s="17">
        <v>77960.017999999996</v>
      </c>
      <c r="S79" s="18">
        <v>72985.887000000002</v>
      </c>
      <c r="T79" s="17">
        <f t="shared" si="35"/>
        <v>-4974.1309999999939</v>
      </c>
      <c r="U79" s="17">
        <v>1425.1279999999999</v>
      </c>
      <c r="V79" s="18">
        <v>72977.235000000001</v>
      </c>
      <c r="W79" s="17">
        <f t="shared" si="36"/>
        <v>71552.107000000004</v>
      </c>
      <c r="X79" s="17">
        <v>0</v>
      </c>
      <c r="Y79" s="18">
        <v>422.76900000000001</v>
      </c>
      <c r="Z79" s="17">
        <f t="shared" si="37"/>
        <v>422.76900000000001</v>
      </c>
      <c r="AA79" s="17">
        <v>33789.6895</v>
      </c>
      <c r="AB79" s="18">
        <v>343.83800000000002</v>
      </c>
      <c r="AC79" s="17">
        <f t="shared" si="38"/>
        <v>-33445.851499999997</v>
      </c>
      <c r="AD79" s="17">
        <v>15650.995000000001</v>
      </c>
      <c r="AE79" s="18">
        <v>3195.2449999999999</v>
      </c>
      <c r="AF79" s="17">
        <f t="shared" si="39"/>
        <v>-12455.75</v>
      </c>
      <c r="AG79" s="17">
        <v>1964.83222</v>
      </c>
      <c r="AH79" s="18">
        <v>1254.4079999999999</v>
      </c>
      <c r="AI79" s="17">
        <f t="shared" si="40"/>
        <v>-710.4242200000001</v>
      </c>
      <c r="AJ79" s="17">
        <v>17.2</v>
      </c>
      <c r="AK79" s="18">
        <v>96.701999999999998</v>
      </c>
      <c r="AL79" s="17">
        <f t="shared" si="41"/>
        <v>79.501999999999995</v>
      </c>
      <c r="AM79" s="17">
        <v>31763.620800000001</v>
      </c>
      <c r="AN79" s="18">
        <v>21010.704000000002</v>
      </c>
      <c r="AO79" s="17">
        <f t="shared" si="42"/>
        <v>-10752.916799999999</v>
      </c>
      <c r="AP79" s="17">
        <v>5553.0919999999996</v>
      </c>
      <c r="AQ79" s="18">
        <v>6221.3680000000004</v>
      </c>
      <c r="AR79" s="17">
        <f t="shared" si="43"/>
        <v>668.27600000000075</v>
      </c>
      <c r="AS79" s="17">
        <v>111016.9222</v>
      </c>
      <c r="AT79" s="18">
        <v>52808.317999999999</v>
      </c>
      <c r="AU79" s="17">
        <f t="shared" si="44"/>
        <v>-58208.604200000002</v>
      </c>
      <c r="AV79" s="17">
        <v>19378.760999999999</v>
      </c>
      <c r="AW79" s="18">
        <v>26498.912</v>
      </c>
      <c r="AX79" s="20">
        <f t="shared" si="45"/>
        <v>7120.1510000000017</v>
      </c>
    </row>
    <row r="80" spans="2:50" x14ac:dyDescent="0.3">
      <c r="B80" s="16" t="s">
        <v>78</v>
      </c>
      <c r="C80" s="17">
        <v>13549452.329345001</v>
      </c>
      <c r="D80" s="18">
        <v>13591432.313999999</v>
      </c>
      <c r="E80" s="17">
        <f t="shared" si="31"/>
        <v>41979.984654998407</v>
      </c>
      <c r="F80" s="17">
        <v>17317.247964999999</v>
      </c>
      <c r="G80" s="18">
        <v>10681.746999999999</v>
      </c>
      <c r="H80" s="17">
        <f t="shared" si="32"/>
        <v>-6635.5009649999993</v>
      </c>
      <c r="I80" s="17">
        <v>49705.792000000001</v>
      </c>
      <c r="J80" s="18">
        <v>53023.9</v>
      </c>
      <c r="K80" s="17">
        <f t="shared" si="33"/>
        <v>3318.1080000000002</v>
      </c>
      <c r="L80" s="17">
        <v>0</v>
      </c>
      <c r="M80" s="18">
        <v>0</v>
      </c>
      <c r="N80" s="17">
        <f t="shared" si="46"/>
        <v>0</v>
      </c>
      <c r="O80" s="17">
        <v>0</v>
      </c>
      <c r="P80" s="18">
        <v>0</v>
      </c>
      <c r="Q80" s="17">
        <f t="shared" si="34"/>
        <v>0</v>
      </c>
      <c r="R80" s="17">
        <v>3575.9216000000001</v>
      </c>
      <c r="S80" s="18">
        <v>4805.6329999999998</v>
      </c>
      <c r="T80" s="17">
        <f t="shared" si="35"/>
        <v>1229.7113999999997</v>
      </c>
      <c r="U80" s="17">
        <v>3549.8216000000002</v>
      </c>
      <c r="V80" s="18">
        <v>4791.1329999999998</v>
      </c>
      <c r="W80" s="17">
        <f t="shared" si="36"/>
        <v>1241.3113999999996</v>
      </c>
      <c r="X80" s="17">
        <v>6.5</v>
      </c>
      <c r="Y80" s="18">
        <v>0</v>
      </c>
      <c r="Z80" s="17">
        <f t="shared" si="37"/>
        <v>-6.5</v>
      </c>
      <c r="AA80" s="17">
        <v>68.635999999999996</v>
      </c>
      <c r="AB80" s="18">
        <v>27.100999999999999</v>
      </c>
      <c r="AC80" s="17">
        <f t="shared" si="38"/>
        <v>-41.534999999999997</v>
      </c>
      <c r="AD80" s="17">
        <v>42799.139300000003</v>
      </c>
      <c r="AE80" s="18">
        <v>1342.412</v>
      </c>
      <c r="AF80" s="17">
        <f t="shared" si="39"/>
        <v>-41456.727300000006</v>
      </c>
      <c r="AG80" s="17">
        <v>312.24941000000001</v>
      </c>
      <c r="AH80" s="18">
        <v>1206.0219999999999</v>
      </c>
      <c r="AI80" s="17">
        <f t="shared" si="40"/>
        <v>893.77258999999992</v>
      </c>
      <c r="AJ80" s="17">
        <v>0</v>
      </c>
      <c r="AK80" s="18">
        <v>0</v>
      </c>
      <c r="AL80" s="17">
        <f t="shared" si="41"/>
        <v>0</v>
      </c>
      <c r="AM80" s="17">
        <v>5994.4691000000003</v>
      </c>
      <c r="AN80" s="18">
        <v>3620.6680000000001</v>
      </c>
      <c r="AO80" s="17">
        <f t="shared" si="42"/>
        <v>-2373.8011000000001</v>
      </c>
      <c r="AP80" s="17">
        <v>203.92</v>
      </c>
      <c r="AQ80" s="18">
        <v>66.786000000000001</v>
      </c>
      <c r="AR80" s="17">
        <f t="shared" si="43"/>
        <v>-137.13399999999999</v>
      </c>
      <c r="AS80" s="17">
        <v>51105.190999999999</v>
      </c>
      <c r="AT80" s="18">
        <v>52709.273999999998</v>
      </c>
      <c r="AU80" s="17">
        <f t="shared" si="44"/>
        <v>1604.0829999999987</v>
      </c>
      <c r="AV80" s="17">
        <v>13512613.0809</v>
      </c>
      <c r="AW80" s="18">
        <v>13591426.851</v>
      </c>
      <c r="AX80" s="20">
        <f t="shared" si="45"/>
        <v>78813.770099999383</v>
      </c>
    </row>
    <row r="81" spans="2:50" x14ac:dyDescent="0.3">
      <c r="B81" s="16" t="s">
        <v>428</v>
      </c>
      <c r="C81" s="17">
        <v>54939786.219599999</v>
      </c>
      <c r="D81" s="18">
        <v>56056423.410999998</v>
      </c>
      <c r="E81" s="17">
        <f t="shared" si="31"/>
        <v>1116637.191399999</v>
      </c>
      <c r="F81" s="17">
        <v>1283633.106621</v>
      </c>
      <c r="G81" s="18">
        <v>1126443.7039999999</v>
      </c>
      <c r="H81" s="17">
        <f t="shared" si="32"/>
        <v>-157189.40262100007</v>
      </c>
      <c r="I81" s="17">
        <v>248975.908</v>
      </c>
      <c r="J81" s="18">
        <v>53544.974999999999</v>
      </c>
      <c r="K81" s="17">
        <f t="shared" si="33"/>
        <v>-195430.93299999999</v>
      </c>
      <c r="L81" s="17">
        <v>0</v>
      </c>
      <c r="M81" s="18">
        <v>0</v>
      </c>
      <c r="N81" s="17">
        <f t="shared" si="46"/>
        <v>0</v>
      </c>
      <c r="O81" s="17">
        <v>50.04</v>
      </c>
      <c r="P81" s="18">
        <v>34350.5</v>
      </c>
      <c r="Q81" s="17">
        <f t="shared" si="34"/>
        <v>34300.46</v>
      </c>
      <c r="R81" s="17">
        <v>123210.125</v>
      </c>
      <c r="S81" s="18">
        <v>170.30500000000001</v>
      </c>
      <c r="T81" s="17">
        <f t="shared" si="35"/>
        <v>-123039.82</v>
      </c>
      <c r="U81" s="17">
        <v>123100.12</v>
      </c>
      <c r="V81" s="18">
        <v>169.70500000000001</v>
      </c>
      <c r="W81" s="17">
        <f t="shared" si="36"/>
        <v>-122930.41499999999</v>
      </c>
      <c r="X81" s="17">
        <v>0</v>
      </c>
      <c r="Y81" s="18">
        <v>0</v>
      </c>
      <c r="Z81" s="17">
        <f t="shared" si="37"/>
        <v>0</v>
      </c>
      <c r="AA81" s="17">
        <v>483.61599999999999</v>
      </c>
      <c r="AB81" s="18">
        <v>2500.2939999999999</v>
      </c>
      <c r="AC81" s="17">
        <f t="shared" si="38"/>
        <v>2016.6779999999999</v>
      </c>
      <c r="AD81" s="17">
        <v>52120.890309000002</v>
      </c>
      <c r="AE81" s="18">
        <v>61802.067999999999</v>
      </c>
      <c r="AF81" s="17">
        <f t="shared" si="39"/>
        <v>9681.1776909999971</v>
      </c>
      <c r="AG81" s="17">
        <v>4899.7556199999999</v>
      </c>
      <c r="AH81" s="18">
        <v>5015.8860000000004</v>
      </c>
      <c r="AI81" s="17">
        <f t="shared" si="40"/>
        <v>116.13038000000051</v>
      </c>
      <c r="AJ81" s="17">
        <v>898.84090000000003</v>
      </c>
      <c r="AK81" s="18">
        <v>304.33100000000002</v>
      </c>
      <c r="AL81" s="17">
        <f t="shared" si="41"/>
        <v>-594.50990000000002</v>
      </c>
      <c r="AM81" s="17">
        <v>12970.353891999999</v>
      </c>
      <c r="AN81" s="18">
        <v>7756.2579999999998</v>
      </c>
      <c r="AO81" s="17">
        <f t="shared" si="42"/>
        <v>-5214.0958919999994</v>
      </c>
      <c r="AP81" s="17">
        <v>1120147.0260000001</v>
      </c>
      <c r="AQ81" s="18">
        <v>1051733.862</v>
      </c>
      <c r="AR81" s="17">
        <f t="shared" si="43"/>
        <v>-68413.164000000106</v>
      </c>
      <c r="AS81" s="17">
        <v>221347.0575</v>
      </c>
      <c r="AT81" s="18">
        <v>52645.635999999999</v>
      </c>
      <c r="AU81" s="17">
        <f t="shared" si="44"/>
        <v>-168701.4215</v>
      </c>
      <c r="AV81" s="17">
        <v>54936317.568999998</v>
      </c>
      <c r="AW81" s="18">
        <v>57106217.311999999</v>
      </c>
      <c r="AX81" s="20">
        <f t="shared" si="45"/>
        <v>2169899.7430000007</v>
      </c>
    </row>
    <row r="82" spans="2:50" x14ac:dyDescent="0.3">
      <c r="B82" s="16" t="s">
        <v>591</v>
      </c>
      <c r="C82" s="17">
        <v>106305.12</v>
      </c>
      <c r="D82" s="18">
        <v>115177.182</v>
      </c>
      <c r="E82" s="17">
        <f t="shared" si="31"/>
        <v>8872.0620000000054</v>
      </c>
      <c r="F82" s="17">
        <v>2074478.3404260001</v>
      </c>
      <c r="G82" s="18">
        <v>22344.06</v>
      </c>
      <c r="H82" s="17">
        <f t="shared" si="32"/>
        <v>-2052134.280426</v>
      </c>
      <c r="I82" s="17">
        <v>93377.034</v>
      </c>
      <c r="J82" s="18">
        <v>89001.995999999999</v>
      </c>
      <c r="K82" s="17">
        <f t="shared" si="33"/>
        <v>-4375.0380000000005</v>
      </c>
      <c r="L82" s="17">
        <v>0</v>
      </c>
      <c r="M82" s="18">
        <v>0</v>
      </c>
      <c r="N82" s="17">
        <f t="shared" si="46"/>
        <v>0</v>
      </c>
      <c r="O82" s="17">
        <v>30.309000000000001</v>
      </c>
      <c r="P82" s="18">
        <v>0</v>
      </c>
      <c r="Q82" s="17">
        <f t="shared" si="34"/>
        <v>-30.309000000000001</v>
      </c>
      <c r="R82" s="17">
        <v>2053260.5992000001</v>
      </c>
      <c r="S82" s="18">
        <v>153.471</v>
      </c>
      <c r="T82" s="17">
        <f t="shared" si="35"/>
        <v>-2053107.1282000002</v>
      </c>
      <c r="U82" s="17">
        <v>2053230.2901999999</v>
      </c>
      <c r="V82" s="18">
        <v>153.471</v>
      </c>
      <c r="W82" s="17">
        <f t="shared" si="36"/>
        <v>-2053076.8192</v>
      </c>
      <c r="X82" s="17">
        <v>0</v>
      </c>
      <c r="Y82" s="18">
        <v>0</v>
      </c>
      <c r="Z82" s="17">
        <f t="shared" si="37"/>
        <v>0</v>
      </c>
      <c r="AA82" s="17">
        <v>0</v>
      </c>
      <c r="AB82" s="18">
        <v>33.493000000000002</v>
      </c>
      <c r="AC82" s="17">
        <f t="shared" si="38"/>
        <v>33.493000000000002</v>
      </c>
      <c r="AD82" s="17">
        <v>525.97460000000001</v>
      </c>
      <c r="AE82" s="18">
        <v>811.22199999999998</v>
      </c>
      <c r="AF82" s="17">
        <f t="shared" si="39"/>
        <v>285.24739999999997</v>
      </c>
      <c r="AG82" s="17">
        <v>83.278490000000005</v>
      </c>
      <c r="AH82" s="18">
        <v>418.31200000000001</v>
      </c>
      <c r="AI82" s="17">
        <f t="shared" si="40"/>
        <v>335.03350999999998</v>
      </c>
      <c r="AJ82" s="17">
        <v>0</v>
      </c>
      <c r="AK82" s="18">
        <v>0</v>
      </c>
      <c r="AL82" s="17">
        <f t="shared" si="41"/>
        <v>0</v>
      </c>
      <c r="AM82" s="17">
        <v>56565.235236</v>
      </c>
      <c r="AN82" s="18">
        <v>61556.248</v>
      </c>
      <c r="AO82" s="17">
        <f t="shared" si="42"/>
        <v>4991.0127639999992</v>
      </c>
      <c r="AP82" s="17">
        <v>9285.4</v>
      </c>
      <c r="AQ82" s="18">
        <v>8403.74</v>
      </c>
      <c r="AR82" s="17">
        <f t="shared" si="43"/>
        <v>-881.65999999999985</v>
      </c>
      <c r="AS82" s="17">
        <v>48551.029900000001</v>
      </c>
      <c r="AT82" s="18">
        <v>51093.978999999999</v>
      </c>
      <c r="AU82" s="17">
        <f t="shared" si="44"/>
        <v>2542.949099999998</v>
      </c>
      <c r="AV82" s="17">
        <v>115174.37699999999</v>
      </c>
      <c r="AW82" s="18">
        <v>112456.51300000001</v>
      </c>
      <c r="AX82" s="20">
        <f t="shared" si="45"/>
        <v>-2717.8639999999868</v>
      </c>
    </row>
    <row r="83" spans="2:50" x14ac:dyDescent="0.3">
      <c r="B83" s="16" t="s">
        <v>405</v>
      </c>
      <c r="C83" s="17">
        <v>49373.709759999998</v>
      </c>
      <c r="D83" s="18">
        <v>14865.526</v>
      </c>
      <c r="E83" s="17">
        <f t="shared" si="31"/>
        <v>-34508.18376</v>
      </c>
      <c r="F83" s="17">
        <v>110696.42084999999</v>
      </c>
      <c r="G83" s="18">
        <v>63015.307000000001</v>
      </c>
      <c r="H83" s="17">
        <f t="shared" si="32"/>
        <v>-47681.113849999994</v>
      </c>
      <c r="I83" s="17">
        <v>475067.054</v>
      </c>
      <c r="J83" s="18">
        <v>257578.90900000001</v>
      </c>
      <c r="K83" s="17">
        <f t="shared" si="33"/>
        <v>-217488.14499999999</v>
      </c>
      <c r="L83" s="17">
        <v>0</v>
      </c>
      <c r="M83" s="18">
        <v>0</v>
      </c>
      <c r="N83" s="17">
        <f t="shared" si="46"/>
        <v>0</v>
      </c>
      <c r="O83" s="17">
        <v>0</v>
      </c>
      <c r="P83" s="18">
        <v>0</v>
      </c>
      <c r="Q83" s="17">
        <f t="shared" si="34"/>
        <v>0</v>
      </c>
      <c r="R83" s="17">
        <v>3793.442</v>
      </c>
      <c r="S83" s="18">
        <v>284.99</v>
      </c>
      <c r="T83" s="17">
        <f t="shared" si="35"/>
        <v>-3508.4520000000002</v>
      </c>
      <c r="U83" s="17">
        <v>2245.873</v>
      </c>
      <c r="V83" s="18">
        <v>153.80000000000001</v>
      </c>
      <c r="W83" s="17">
        <f t="shared" si="36"/>
        <v>-2092.0729999999999</v>
      </c>
      <c r="X83" s="17">
        <v>15186.334000000001</v>
      </c>
      <c r="Y83" s="18">
        <v>16522.715</v>
      </c>
      <c r="Z83" s="17">
        <f t="shared" si="37"/>
        <v>1336.3809999999994</v>
      </c>
      <c r="AA83" s="17">
        <v>10769.650799999999</v>
      </c>
      <c r="AB83" s="18">
        <v>57796.462</v>
      </c>
      <c r="AC83" s="17">
        <f t="shared" si="38"/>
        <v>47026.811199999996</v>
      </c>
      <c r="AD83" s="17">
        <v>370283.24343999999</v>
      </c>
      <c r="AE83" s="18">
        <v>72913.168000000005</v>
      </c>
      <c r="AF83" s="17">
        <f t="shared" si="39"/>
        <v>-297370.07543999999</v>
      </c>
      <c r="AG83" s="17">
        <v>4511.1466899999996</v>
      </c>
      <c r="AH83" s="18">
        <v>1771.374</v>
      </c>
      <c r="AI83" s="17">
        <f t="shared" si="40"/>
        <v>-2739.7726899999998</v>
      </c>
      <c r="AJ83" s="17">
        <v>159.565</v>
      </c>
      <c r="AK83" s="18">
        <v>26.73</v>
      </c>
      <c r="AL83" s="17">
        <f t="shared" si="41"/>
        <v>-132.83500000000001</v>
      </c>
      <c r="AM83" s="17">
        <v>114173.00852</v>
      </c>
      <c r="AN83" s="18">
        <v>119468.732</v>
      </c>
      <c r="AO83" s="17">
        <f t="shared" si="42"/>
        <v>5295.7234800000006</v>
      </c>
      <c r="AP83" s="17">
        <v>0</v>
      </c>
      <c r="AQ83" s="18">
        <v>0</v>
      </c>
      <c r="AR83" s="17">
        <f t="shared" si="43"/>
        <v>0</v>
      </c>
      <c r="AS83" s="17">
        <v>69069.017000000007</v>
      </c>
      <c r="AT83" s="18">
        <v>48479.675000000003</v>
      </c>
      <c r="AU83" s="17">
        <f t="shared" si="44"/>
        <v>-20589.342000000004</v>
      </c>
      <c r="AV83" s="17">
        <v>47191.777159999998</v>
      </c>
      <c r="AW83" s="18">
        <v>18195.896000000001</v>
      </c>
      <c r="AX83" s="20">
        <f t="shared" si="45"/>
        <v>-28995.881159999997</v>
      </c>
    </row>
    <row r="84" spans="2:50" x14ac:dyDescent="0.3">
      <c r="B84" s="16" t="s">
        <v>145</v>
      </c>
      <c r="C84" s="17">
        <v>26095.728999999999</v>
      </c>
      <c r="D84" s="18">
        <v>10372.317999999999</v>
      </c>
      <c r="E84" s="17">
        <f t="shared" si="31"/>
        <v>-15723.411</v>
      </c>
      <c r="F84" s="17">
        <v>345189.10231699998</v>
      </c>
      <c r="G84" s="18">
        <v>8306.6329999999998</v>
      </c>
      <c r="H84" s="17">
        <f t="shared" si="32"/>
        <v>-336882.46931700001</v>
      </c>
      <c r="I84" s="17">
        <v>143085.30900000001</v>
      </c>
      <c r="J84" s="18">
        <v>244624.389</v>
      </c>
      <c r="K84" s="17">
        <f t="shared" si="33"/>
        <v>101539.07999999999</v>
      </c>
      <c r="L84" s="17">
        <v>0</v>
      </c>
      <c r="M84" s="18">
        <v>0</v>
      </c>
      <c r="N84" s="17">
        <f t="shared" si="46"/>
        <v>0</v>
      </c>
      <c r="O84" s="17">
        <v>0</v>
      </c>
      <c r="P84" s="18">
        <v>60151.800999999999</v>
      </c>
      <c r="Q84" s="17">
        <f t="shared" si="34"/>
        <v>60151.800999999999</v>
      </c>
      <c r="R84" s="17">
        <v>32160.539000000001</v>
      </c>
      <c r="S84" s="18">
        <v>143691.69399999999</v>
      </c>
      <c r="T84" s="17">
        <f t="shared" si="35"/>
        <v>111531.15499999998</v>
      </c>
      <c r="U84" s="17">
        <v>143.976</v>
      </c>
      <c r="V84" s="18">
        <v>52.98</v>
      </c>
      <c r="W84" s="17">
        <f t="shared" si="36"/>
        <v>-90.996000000000009</v>
      </c>
      <c r="X84" s="17">
        <v>0.44600000000000001</v>
      </c>
      <c r="Y84" s="18">
        <v>4.9859999999999998</v>
      </c>
      <c r="Z84" s="17">
        <f t="shared" si="37"/>
        <v>4.54</v>
      </c>
      <c r="AA84" s="17">
        <v>481.16160000000002</v>
      </c>
      <c r="AB84" s="18">
        <v>448.45699999999999</v>
      </c>
      <c r="AC84" s="17">
        <f t="shared" si="38"/>
        <v>-32.704600000000028</v>
      </c>
      <c r="AD84" s="17">
        <v>355227.394914</v>
      </c>
      <c r="AE84" s="18">
        <v>44539.794000000002</v>
      </c>
      <c r="AF84" s="17">
        <f t="shared" si="39"/>
        <v>-310687.60091400001</v>
      </c>
      <c r="AG84" s="17">
        <v>1633.9740999999999</v>
      </c>
      <c r="AH84" s="18">
        <v>1327.787</v>
      </c>
      <c r="AI84" s="17">
        <f t="shared" si="40"/>
        <v>-306.18709999999987</v>
      </c>
      <c r="AJ84" s="17">
        <v>1.206</v>
      </c>
      <c r="AK84" s="18">
        <v>297.06099999999998</v>
      </c>
      <c r="AL84" s="17">
        <f t="shared" si="41"/>
        <v>295.85499999999996</v>
      </c>
      <c r="AM84" s="17">
        <v>5715.2394029999996</v>
      </c>
      <c r="AN84" s="18">
        <v>5146.317</v>
      </c>
      <c r="AO84" s="17">
        <f t="shared" si="42"/>
        <v>-568.92240299999958</v>
      </c>
      <c r="AP84" s="17">
        <v>0</v>
      </c>
      <c r="AQ84" s="18">
        <v>0</v>
      </c>
      <c r="AR84" s="17">
        <f t="shared" si="43"/>
        <v>0</v>
      </c>
      <c r="AS84" s="17">
        <v>78649.7785</v>
      </c>
      <c r="AT84" s="18">
        <v>47822.53</v>
      </c>
      <c r="AU84" s="17">
        <f t="shared" si="44"/>
        <v>-30827.248500000002</v>
      </c>
      <c r="AV84" s="17">
        <v>40500.400800000003</v>
      </c>
      <c r="AW84" s="18">
        <v>20024.710999999999</v>
      </c>
      <c r="AX84" s="20">
        <f t="shared" si="45"/>
        <v>-20475.689800000004</v>
      </c>
    </row>
    <row r="85" spans="2:50" x14ac:dyDescent="0.3">
      <c r="B85" s="16" t="s">
        <v>431</v>
      </c>
      <c r="C85" s="17">
        <v>21626.32</v>
      </c>
      <c r="D85" s="18">
        <v>10589.587</v>
      </c>
      <c r="E85" s="17">
        <f t="shared" si="31"/>
        <v>-11036.733</v>
      </c>
      <c r="F85" s="17">
        <v>212256.0356</v>
      </c>
      <c r="G85" s="18">
        <v>74769.941000000006</v>
      </c>
      <c r="H85" s="17">
        <f t="shared" si="32"/>
        <v>-137486.09460000001</v>
      </c>
      <c r="I85" s="17">
        <v>57404.002</v>
      </c>
      <c r="J85" s="18">
        <v>66568.701000000001</v>
      </c>
      <c r="K85" s="17">
        <f t="shared" si="33"/>
        <v>9164.6990000000005</v>
      </c>
      <c r="L85" s="17">
        <v>0</v>
      </c>
      <c r="M85" s="18">
        <v>0</v>
      </c>
      <c r="N85" s="17">
        <f t="shared" si="46"/>
        <v>0</v>
      </c>
      <c r="O85" s="17">
        <v>8</v>
      </c>
      <c r="P85" s="18">
        <v>0</v>
      </c>
      <c r="Q85" s="17">
        <f t="shared" si="34"/>
        <v>-8</v>
      </c>
      <c r="R85" s="17">
        <v>9815.2099999999991</v>
      </c>
      <c r="S85" s="18">
        <v>20128.067999999999</v>
      </c>
      <c r="T85" s="17">
        <f t="shared" si="35"/>
        <v>10312.858</v>
      </c>
      <c r="U85" s="17">
        <v>2.177</v>
      </c>
      <c r="V85" s="18">
        <v>2664.413</v>
      </c>
      <c r="W85" s="17">
        <f t="shared" si="36"/>
        <v>2662.2359999999999</v>
      </c>
      <c r="X85" s="17">
        <v>11154.728999999999</v>
      </c>
      <c r="Y85" s="18">
        <v>134.12100000000001</v>
      </c>
      <c r="Z85" s="17">
        <f t="shared" si="37"/>
        <v>-11020.608</v>
      </c>
      <c r="AA85" s="17">
        <v>42.125999999999998</v>
      </c>
      <c r="AB85" s="18">
        <v>332.39299999999997</v>
      </c>
      <c r="AC85" s="17">
        <f t="shared" si="38"/>
        <v>290.267</v>
      </c>
      <c r="AD85" s="17">
        <v>189738.32800000001</v>
      </c>
      <c r="AE85" s="18">
        <v>51906.796000000002</v>
      </c>
      <c r="AF85" s="17">
        <f t="shared" si="39"/>
        <v>-137831.53200000001</v>
      </c>
      <c r="AG85" s="17">
        <v>14389.21191</v>
      </c>
      <c r="AH85" s="18">
        <v>1616.973</v>
      </c>
      <c r="AI85" s="17">
        <f t="shared" si="40"/>
        <v>-12772.23891</v>
      </c>
      <c r="AJ85" s="17">
        <v>4846.8455000000004</v>
      </c>
      <c r="AK85" s="18">
        <v>47.374000000000002</v>
      </c>
      <c r="AL85" s="17">
        <f t="shared" si="41"/>
        <v>-4799.4715000000006</v>
      </c>
      <c r="AM85" s="17">
        <v>8789.8430900000003</v>
      </c>
      <c r="AN85" s="18">
        <v>14967.859</v>
      </c>
      <c r="AO85" s="17">
        <f t="shared" si="42"/>
        <v>6178.0159100000001</v>
      </c>
      <c r="AP85" s="17">
        <v>2.319</v>
      </c>
      <c r="AQ85" s="18">
        <v>11.487</v>
      </c>
      <c r="AR85" s="17">
        <f t="shared" si="43"/>
        <v>9.1679999999999993</v>
      </c>
      <c r="AS85" s="17">
        <v>42110.004000000001</v>
      </c>
      <c r="AT85" s="18">
        <v>46387.347999999998</v>
      </c>
      <c r="AU85" s="17">
        <f t="shared" si="44"/>
        <v>4277.3439999999973</v>
      </c>
      <c r="AV85" s="17">
        <v>10392.060100000001</v>
      </c>
      <c r="AW85" s="18">
        <v>16407.296999999999</v>
      </c>
      <c r="AX85" s="20">
        <f t="shared" si="45"/>
        <v>6015.2368999999981</v>
      </c>
    </row>
    <row r="86" spans="2:50" x14ac:dyDescent="0.3">
      <c r="B86" s="16" t="s">
        <v>368</v>
      </c>
      <c r="C86" s="17">
        <v>3161.4140000000002</v>
      </c>
      <c r="D86" s="18">
        <v>317.25799999999998</v>
      </c>
      <c r="E86" s="17">
        <f t="shared" si="31"/>
        <v>-2844.1560000000004</v>
      </c>
      <c r="F86" s="17">
        <v>36755.873379999997</v>
      </c>
      <c r="G86" s="18">
        <v>64480.962</v>
      </c>
      <c r="H86" s="17">
        <f t="shared" si="32"/>
        <v>27725.088620000002</v>
      </c>
      <c r="I86" s="17">
        <v>20887.688999999998</v>
      </c>
      <c r="J86" s="18">
        <v>25924.973000000002</v>
      </c>
      <c r="K86" s="17">
        <f t="shared" si="33"/>
        <v>5037.2840000000033</v>
      </c>
      <c r="L86" s="17">
        <v>0</v>
      </c>
      <c r="M86" s="18">
        <v>0</v>
      </c>
      <c r="N86" s="17">
        <f t="shared" si="46"/>
        <v>0</v>
      </c>
      <c r="O86" s="17">
        <v>0</v>
      </c>
      <c r="P86" s="18">
        <v>0</v>
      </c>
      <c r="Q86" s="17">
        <f t="shared" si="34"/>
        <v>0</v>
      </c>
      <c r="R86" s="17">
        <v>3.6850000000000001</v>
      </c>
      <c r="S86" s="18">
        <v>0</v>
      </c>
      <c r="T86" s="17">
        <f t="shared" si="35"/>
        <v>-3.6850000000000001</v>
      </c>
      <c r="U86" s="17">
        <v>0</v>
      </c>
      <c r="V86" s="18">
        <v>0</v>
      </c>
      <c r="W86" s="17">
        <f t="shared" si="36"/>
        <v>0</v>
      </c>
      <c r="X86" s="17">
        <v>0</v>
      </c>
      <c r="Y86" s="18">
        <v>0</v>
      </c>
      <c r="Z86" s="17">
        <f t="shared" si="37"/>
        <v>0</v>
      </c>
      <c r="AA86" s="17">
        <v>509.26900000000001</v>
      </c>
      <c r="AB86" s="18">
        <v>90.052000000000007</v>
      </c>
      <c r="AC86" s="17">
        <f t="shared" si="38"/>
        <v>-419.21699999999998</v>
      </c>
      <c r="AD86" s="17">
        <v>29375.593199999999</v>
      </c>
      <c r="AE86" s="18">
        <v>15813.047</v>
      </c>
      <c r="AF86" s="17">
        <f t="shared" si="39"/>
        <v>-13562.546199999999</v>
      </c>
      <c r="AG86" s="17">
        <v>335.92854</v>
      </c>
      <c r="AH86" s="18">
        <v>32.966999999999999</v>
      </c>
      <c r="AI86" s="17">
        <f t="shared" si="40"/>
        <v>-302.96154000000001</v>
      </c>
      <c r="AJ86" s="17">
        <v>9.5519999999999996</v>
      </c>
      <c r="AK86" s="18">
        <v>141.56</v>
      </c>
      <c r="AL86" s="17">
        <f t="shared" si="41"/>
        <v>132.00800000000001</v>
      </c>
      <c r="AM86" s="17">
        <v>14070.65064</v>
      </c>
      <c r="AN86" s="18">
        <v>28095.555</v>
      </c>
      <c r="AO86" s="17">
        <f t="shared" si="42"/>
        <v>14024.90436</v>
      </c>
      <c r="AP86" s="17">
        <v>0</v>
      </c>
      <c r="AQ86" s="18">
        <v>0</v>
      </c>
      <c r="AR86" s="17">
        <f t="shared" si="43"/>
        <v>0</v>
      </c>
      <c r="AS86" s="17">
        <v>15678.8</v>
      </c>
      <c r="AT86" s="18">
        <v>46212.81</v>
      </c>
      <c r="AU86" s="17">
        <f t="shared" si="44"/>
        <v>30534.01</v>
      </c>
      <c r="AV86" s="17">
        <v>821.49800000000005</v>
      </c>
      <c r="AW86" s="18">
        <v>337.202</v>
      </c>
      <c r="AX86" s="20">
        <f t="shared" si="45"/>
        <v>-484.29600000000005</v>
      </c>
    </row>
    <row r="87" spans="2:50" x14ac:dyDescent="0.3">
      <c r="B87" s="16" t="s">
        <v>443</v>
      </c>
      <c r="C87" s="17">
        <v>73169123.428519994</v>
      </c>
      <c r="D87" s="18">
        <v>74802346.069000006</v>
      </c>
      <c r="E87" s="17">
        <f t="shared" si="31"/>
        <v>1633222.6404800117</v>
      </c>
      <c r="F87" s="17">
        <v>2121453.2364050001</v>
      </c>
      <c r="G87" s="18">
        <v>2024798.5179999999</v>
      </c>
      <c r="H87" s="17">
        <f t="shared" si="32"/>
        <v>-96654.718405000167</v>
      </c>
      <c r="I87" s="17">
        <v>161650.806186</v>
      </c>
      <c r="J87" s="18">
        <v>437478.065</v>
      </c>
      <c r="K87" s="17">
        <f t="shared" si="33"/>
        <v>275827.258814</v>
      </c>
      <c r="L87" s="17">
        <v>23919.858</v>
      </c>
      <c r="M87" s="18">
        <v>0</v>
      </c>
      <c r="N87" s="17">
        <f t="shared" si="46"/>
        <v>-23919.858</v>
      </c>
      <c r="O87" s="17">
        <v>8825.3369999999995</v>
      </c>
      <c r="P87" s="18">
        <v>6271.0619999999999</v>
      </c>
      <c r="Q87" s="17">
        <f t="shared" si="34"/>
        <v>-2554.2749999999996</v>
      </c>
      <c r="R87" s="17">
        <v>122989.544666</v>
      </c>
      <c r="S87" s="18">
        <v>142646.01699999999</v>
      </c>
      <c r="T87" s="17">
        <f t="shared" si="35"/>
        <v>19656.472333999991</v>
      </c>
      <c r="U87" s="17">
        <v>122962.694666</v>
      </c>
      <c r="V87" s="18">
        <v>54342.571000000004</v>
      </c>
      <c r="W87" s="17">
        <f t="shared" si="36"/>
        <v>-68620.123666</v>
      </c>
      <c r="X87" s="17">
        <v>195.16900000000001</v>
      </c>
      <c r="Y87" s="18">
        <v>3.1960000000000002</v>
      </c>
      <c r="Z87" s="17">
        <f t="shared" si="37"/>
        <v>-191.97300000000001</v>
      </c>
      <c r="AA87" s="17">
        <v>73885.696410000004</v>
      </c>
      <c r="AB87" s="18">
        <v>61689.603000000003</v>
      </c>
      <c r="AC87" s="17">
        <f t="shared" si="38"/>
        <v>-12196.093410000001</v>
      </c>
      <c r="AD87" s="17">
        <v>83295.341967</v>
      </c>
      <c r="AE87" s="18">
        <v>126922.302</v>
      </c>
      <c r="AF87" s="17">
        <f t="shared" si="39"/>
        <v>43626.960032999996</v>
      </c>
      <c r="AG87" s="17">
        <v>124509.10395999999</v>
      </c>
      <c r="AH87" s="18">
        <v>3021.6309999999999</v>
      </c>
      <c r="AI87" s="17">
        <f t="shared" si="40"/>
        <v>-121487.47296</v>
      </c>
      <c r="AJ87" s="17">
        <v>24493.297399999999</v>
      </c>
      <c r="AK87" s="18">
        <v>18449.395</v>
      </c>
      <c r="AL87" s="17">
        <f t="shared" si="41"/>
        <v>-6043.902399999999</v>
      </c>
      <c r="AM87" s="17">
        <v>142702.27594799999</v>
      </c>
      <c r="AN87" s="18">
        <v>300706.36</v>
      </c>
      <c r="AO87" s="17">
        <f t="shared" si="42"/>
        <v>158004.08405199999</v>
      </c>
      <c r="AP87" s="17">
        <v>1606860.263</v>
      </c>
      <c r="AQ87" s="18">
        <v>1740099.9350000001</v>
      </c>
      <c r="AR87" s="17">
        <f t="shared" si="43"/>
        <v>133239.67200000002</v>
      </c>
      <c r="AS87" s="17">
        <v>49202.2526</v>
      </c>
      <c r="AT87" s="18">
        <v>45190.53</v>
      </c>
      <c r="AU87" s="17">
        <f t="shared" si="44"/>
        <v>-4011.722600000001</v>
      </c>
      <c r="AV87" s="17">
        <v>74822129.452160001</v>
      </c>
      <c r="AW87" s="18">
        <v>76565993.618000001</v>
      </c>
      <c r="AX87" s="20">
        <f t="shared" si="45"/>
        <v>1743864.1658399999</v>
      </c>
    </row>
    <row r="88" spans="2:50" x14ac:dyDescent="0.3">
      <c r="B88" s="16" t="s">
        <v>261</v>
      </c>
      <c r="C88" s="17">
        <v>1816.2934</v>
      </c>
      <c r="D88" s="18">
        <v>1733.346</v>
      </c>
      <c r="E88" s="17">
        <f t="shared" si="31"/>
        <v>-82.947400000000016</v>
      </c>
      <c r="F88" s="17">
        <v>15888.924333000001</v>
      </c>
      <c r="G88" s="18">
        <v>12784.45</v>
      </c>
      <c r="H88" s="17">
        <f t="shared" si="32"/>
        <v>-3104.4743330000001</v>
      </c>
      <c r="I88" s="17">
        <v>48952.29</v>
      </c>
      <c r="J88" s="18">
        <v>53296.108999999997</v>
      </c>
      <c r="K88" s="17">
        <f t="shared" si="33"/>
        <v>4343.8189999999959</v>
      </c>
      <c r="L88" s="17">
        <v>0</v>
      </c>
      <c r="M88" s="18">
        <v>0</v>
      </c>
      <c r="N88" s="17">
        <f t="shared" si="46"/>
        <v>0</v>
      </c>
      <c r="O88" s="17">
        <v>7.4999999999999997E-2</v>
      </c>
      <c r="P88" s="18">
        <v>0</v>
      </c>
      <c r="Q88" s="17">
        <f t="shared" si="34"/>
        <v>-7.4999999999999997E-2</v>
      </c>
      <c r="R88" s="17">
        <v>14262.482969999999</v>
      </c>
      <c r="S88" s="18">
        <v>1186.617</v>
      </c>
      <c r="T88" s="17">
        <f t="shared" si="35"/>
        <v>-13075.865969999999</v>
      </c>
      <c r="U88" s="17">
        <v>14252.47797</v>
      </c>
      <c r="V88" s="18">
        <v>1062.9449999999999</v>
      </c>
      <c r="W88" s="17">
        <f t="shared" si="36"/>
        <v>-13189.53297</v>
      </c>
      <c r="X88" s="17">
        <v>212.08298199999999</v>
      </c>
      <c r="Y88" s="18">
        <v>58.811</v>
      </c>
      <c r="Z88" s="17">
        <f t="shared" si="37"/>
        <v>-153.27198199999998</v>
      </c>
      <c r="AA88" s="17">
        <v>95.911000000000001</v>
      </c>
      <c r="AB88" s="18">
        <v>432.96899999999999</v>
      </c>
      <c r="AC88" s="17">
        <f t="shared" si="38"/>
        <v>337.05799999999999</v>
      </c>
      <c r="AD88" s="17">
        <v>4666.7136950000004</v>
      </c>
      <c r="AE88" s="18">
        <v>16870.117999999999</v>
      </c>
      <c r="AF88" s="17">
        <f t="shared" si="39"/>
        <v>12203.404304999998</v>
      </c>
      <c r="AG88" s="17">
        <v>878.36926600000004</v>
      </c>
      <c r="AH88" s="18">
        <v>658.24699999999996</v>
      </c>
      <c r="AI88" s="17">
        <f t="shared" si="40"/>
        <v>-220.12226600000008</v>
      </c>
      <c r="AJ88" s="17">
        <v>353.24855000000002</v>
      </c>
      <c r="AK88" s="18">
        <v>11.545</v>
      </c>
      <c r="AL88" s="17">
        <f t="shared" si="41"/>
        <v>-341.70355000000001</v>
      </c>
      <c r="AM88" s="17">
        <v>4312.6728700000003</v>
      </c>
      <c r="AN88" s="18">
        <v>2597.855</v>
      </c>
      <c r="AO88" s="17">
        <f t="shared" si="42"/>
        <v>-1714.8178700000003</v>
      </c>
      <c r="AP88" s="17">
        <v>521.96600000000001</v>
      </c>
      <c r="AQ88" s="18">
        <v>844.45699999999999</v>
      </c>
      <c r="AR88" s="17">
        <f t="shared" si="43"/>
        <v>322.49099999999999</v>
      </c>
      <c r="AS88" s="17">
        <v>39616.915000000001</v>
      </c>
      <c r="AT88" s="18">
        <v>44166.097999999998</v>
      </c>
      <c r="AU88" s="17">
        <f t="shared" si="44"/>
        <v>4549.1829999999973</v>
      </c>
      <c r="AV88" s="17">
        <v>1751.4703999999999</v>
      </c>
      <c r="AW88" s="18">
        <v>1831.646</v>
      </c>
      <c r="AX88" s="20">
        <f t="shared" si="45"/>
        <v>80.175600000000031</v>
      </c>
    </row>
    <row r="89" spans="2:50" x14ac:dyDescent="0.3">
      <c r="B89" s="16" t="s">
        <v>113</v>
      </c>
      <c r="C89" s="17">
        <v>1574.3140000000001</v>
      </c>
      <c r="D89" s="18">
        <v>220.935</v>
      </c>
      <c r="E89" s="17">
        <f t="shared" si="31"/>
        <v>-1353.3790000000001</v>
      </c>
      <c r="F89" s="17">
        <v>18147.138719999999</v>
      </c>
      <c r="G89" s="18">
        <v>45948.642999999996</v>
      </c>
      <c r="H89" s="17">
        <f t="shared" si="32"/>
        <v>27801.504279999997</v>
      </c>
      <c r="I89" s="17">
        <v>63496.91</v>
      </c>
      <c r="J89" s="18">
        <v>43134.735000000001</v>
      </c>
      <c r="K89" s="17">
        <f t="shared" si="33"/>
        <v>-20362.175000000003</v>
      </c>
      <c r="L89" s="17">
        <v>0</v>
      </c>
      <c r="M89" s="18">
        <v>0</v>
      </c>
      <c r="N89" s="17">
        <f t="shared" si="46"/>
        <v>0</v>
      </c>
      <c r="O89" s="17">
        <v>0</v>
      </c>
      <c r="P89" s="18">
        <v>0</v>
      </c>
      <c r="Q89" s="17">
        <f t="shared" si="34"/>
        <v>0</v>
      </c>
      <c r="R89" s="17">
        <v>13224.325000000001</v>
      </c>
      <c r="S89" s="18">
        <v>13016.450999999999</v>
      </c>
      <c r="T89" s="17">
        <f t="shared" si="35"/>
        <v>-207.87400000000162</v>
      </c>
      <c r="U89" s="17">
        <v>12675.710999999999</v>
      </c>
      <c r="V89" s="18">
        <v>12841.503000000001</v>
      </c>
      <c r="W89" s="17">
        <f t="shared" si="36"/>
        <v>165.79200000000128</v>
      </c>
      <c r="X89" s="17">
        <v>4.5179999999999998</v>
      </c>
      <c r="Y89" s="18">
        <v>1.26</v>
      </c>
      <c r="Z89" s="17">
        <f t="shared" si="37"/>
        <v>-3.258</v>
      </c>
      <c r="AA89" s="17">
        <v>36588.8079</v>
      </c>
      <c r="AB89" s="18">
        <v>17.922999999999998</v>
      </c>
      <c r="AC89" s="17">
        <f t="shared" si="38"/>
        <v>-36570.884899999997</v>
      </c>
      <c r="AD89" s="17">
        <v>31.106999999999999</v>
      </c>
      <c r="AE89" s="18">
        <v>30524.911</v>
      </c>
      <c r="AF89" s="17">
        <f t="shared" si="39"/>
        <v>30493.804</v>
      </c>
      <c r="AG89" s="17">
        <v>72.324200000000005</v>
      </c>
      <c r="AH89" s="18">
        <v>23.242000000000001</v>
      </c>
      <c r="AI89" s="17">
        <f t="shared" si="40"/>
        <v>-49.0822</v>
      </c>
      <c r="AJ89" s="17">
        <v>0</v>
      </c>
      <c r="AK89" s="18">
        <v>0</v>
      </c>
      <c r="AL89" s="17">
        <f t="shared" si="41"/>
        <v>0</v>
      </c>
      <c r="AM89" s="17">
        <v>4437.9996199999996</v>
      </c>
      <c r="AN89" s="18">
        <v>2491.5309999999999</v>
      </c>
      <c r="AO89" s="17">
        <f t="shared" si="42"/>
        <v>-1946.4686199999996</v>
      </c>
      <c r="AP89" s="17">
        <v>2.266</v>
      </c>
      <c r="AQ89" s="18">
        <v>0</v>
      </c>
      <c r="AR89" s="17">
        <f t="shared" si="43"/>
        <v>-2.266</v>
      </c>
      <c r="AS89" s="17">
        <v>27847.205000000002</v>
      </c>
      <c r="AT89" s="18">
        <v>43182.243000000002</v>
      </c>
      <c r="AU89" s="17">
        <f t="shared" si="44"/>
        <v>15335.038</v>
      </c>
      <c r="AV89" s="17">
        <v>1012.076</v>
      </c>
      <c r="AW89" s="18">
        <v>46.752000000000002</v>
      </c>
      <c r="AX89" s="20">
        <f t="shared" si="45"/>
        <v>-965.32400000000007</v>
      </c>
    </row>
    <row r="90" spans="2:50" x14ac:dyDescent="0.3">
      <c r="B90" s="16" t="s">
        <v>581</v>
      </c>
      <c r="C90" s="17">
        <v>1108.6638</v>
      </c>
      <c r="D90" s="18">
        <v>424.875</v>
      </c>
      <c r="E90" s="17">
        <f t="shared" si="31"/>
        <v>-683.78880000000004</v>
      </c>
      <c r="F90" s="17">
        <v>13306.77665</v>
      </c>
      <c r="G90" s="18">
        <v>3941.663</v>
      </c>
      <c r="H90" s="17">
        <f t="shared" si="32"/>
        <v>-9365.1136499999993</v>
      </c>
      <c r="I90" s="17">
        <v>37201.845399999998</v>
      </c>
      <c r="J90" s="18">
        <v>47641.648000000001</v>
      </c>
      <c r="K90" s="17">
        <f t="shared" si="33"/>
        <v>10439.802600000003</v>
      </c>
      <c r="L90" s="17">
        <v>0</v>
      </c>
      <c r="M90" s="18">
        <v>0</v>
      </c>
      <c r="N90" s="17">
        <f t="shared" si="46"/>
        <v>0</v>
      </c>
      <c r="O90" s="17">
        <v>0</v>
      </c>
      <c r="P90" s="18">
        <v>0</v>
      </c>
      <c r="Q90" s="17">
        <f t="shared" si="34"/>
        <v>0</v>
      </c>
      <c r="R90" s="17">
        <v>0</v>
      </c>
      <c r="S90" s="18">
        <v>0</v>
      </c>
      <c r="T90" s="17">
        <f t="shared" si="35"/>
        <v>0</v>
      </c>
      <c r="U90" s="17">
        <v>0</v>
      </c>
      <c r="V90" s="18">
        <v>0</v>
      </c>
      <c r="W90" s="17">
        <f t="shared" si="36"/>
        <v>0</v>
      </c>
      <c r="X90" s="17">
        <v>7.4909999999999997</v>
      </c>
      <c r="Y90" s="18">
        <v>6.4009999999999998</v>
      </c>
      <c r="Z90" s="17">
        <f t="shared" si="37"/>
        <v>-1.0899999999999999</v>
      </c>
      <c r="AA90" s="17">
        <v>55.253799999999998</v>
      </c>
      <c r="AB90" s="18">
        <v>32.966000000000001</v>
      </c>
      <c r="AC90" s="17">
        <f t="shared" si="38"/>
        <v>-22.287799999999997</v>
      </c>
      <c r="AD90" s="17">
        <v>316.13720000000001</v>
      </c>
      <c r="AE90" s="18">
        <v>66.713999999999999</v>
      </c>
      <c r="AF90" s="17">
        <f t="shared" si="39"/>
        <v>-249.42320000000001</v>
      </c>
      <c r="AG90" s="17">
        <v>91.759349999999998</v>
      </c>
      <c r="AH90" s="18">
        <v>54.847000000000001</v>
      </c>
      <c r="AI90" s="17">
        <f t="shared" si="40"/>
        <v>-36.912349999999996</v>
      </c>
      <c r="AJ90" s="17">
        <v>12.119</v>
      </c>
      <c r="AK90" s="18">
        <v>2.0430000000000001</v>
      </c>
      <c r="AL90" s="17">
        <f t="shared" si="41"/>
        <v>-10.076000000000001</v>
      </c>
      <c r="AM90" s="17">
        <v>20340.9372</v>
      </c>
      <c r="AN90" s="18">
        <v>8145.5879999999997</v>
      </c>
      <c r="AO90" s="17">
        <f t="shared" si="42"/>
        <v>-12195.349200000001</v>
      </c>
      <c r="AP90" s="17">
        <v>0</v>
      </c>
      <c r="AQ90" s="18">
        <v>0</v>
      </c>
      <c r="AR90" s="17">
        <f t="shared" si="43"/>
        <v>0</v>
      </c>
      <c r="AS90" s="17">
        <v>30357.868999999999</v>
      </c>
      <c r="AT90" s="18">
        <v>42645.705999999998</v>
      </c>
      <c r="AU90" s="17">
        <f t="shared" si="44"/>
        <v>12287.837</v>
      </c>
      <c r="AV90" s="17">
        <v>435.71929999999998</v>
      </c>
      <c r="AW90" s="18">
        <v>1053.921</v>
      </c>
      <c r="AX90" s="20">
        <f t="shared" si="45"/>
        <v>618.20170000000007</v>
      </c>
    </row>
    <row r="91" spans="2:50" x14ac:dyDescent="0.3">
      <c r="B91" s="16" t="s">
        <v>611</v>
      </c>
      <c r="C91" s="17">
        <v>58.212760000000003</v>
      </c>
      <c r="D91" s="18">
        <v>6.6130000000000004</v>
      </c>
      <c r="E91" s="17">
        <f t="shared" si="31"/>
        <v>-51.599760000000003</v>
      </c>
      <c r="F91" s="17">
        <v>10064.027103</v>
      </c>
      <c r="G91" s="18">
        <v>9969.3130000000001</v>
      </c>
      <c r="H91" s="17">
        <f t="shared" si="32"/>
        <v>-94.71410300000025</v>
      </c>
      <c r="I91" s="17">
        <v>74768.443780000001</v>
      </c>
      <c r="J91" s="18">
        <v>65624.615999999995</v>
      </c>
      <c r="K91" s="17">
        <f t="shared" si="33"/>
        <v>-9143.8277800000069</v>
      </c>
      <c r="L91" s="17">
        <v>0</v>
      </c>
      <c r="M91" s="18">
        <v>0</v>
      </c>
      <c r="N91" s="17">
        <f t="shared" si="46"/>
        <v>0</v>
      </c>
      <c r="O91" s="17">
        <v>573.26400000000001</v>
      </c>
      <c r="P91" s="18">
        <v>6197.4380000000001</v>
      </c>
      <c r="Q91" s="17">
        <f t="shared" si="34"/>
        <v>5624.174</v>
      </c>
      <c r="R91" s="17">
        <v>197.02250000000001</v>
      </c>
      <c r="S91" s="18">
        <v>0</v>
      </c>
      <c r="T91" s="17">
        <f t="shared" si="35"/>
        <v>-197.02250000000001</v>
      </c>
      <c r="U91" s="17">
        <v>196.11269999999999</v>
      </c>
      <c r="V91" s="18">
        <v>0</v>
      </c>
      <c r="W91" s="17">
        <f t="shared" si="36"/>
        <v>-196.11269999999999</v>
      </c>
      <c r="X91" s="17">
        <v>0</v>
      </c>
      <c r="Y91" s="18">
        <v>0</v>
      </c>
      <c r="Z91" s="17">
        <f t="shared" si="37"/>
        <v>0</v>
      </c>
      <c r="AA91" s="17">
        <v>2.5</v>
      </c>
      <c r="AB91" s="18">
        <v>99.007000000000005</v>
      </c>
      <c r="AC91" s="17">
        <f t="shared" si="38"/>
        <v>96.507000000000005</v>
      </c>
      <c r="AD91" s="17">
        <v>19.698974</v>
      </c>
      <c r="AE91" s="18">
        <v>2116.4560000000001</v>
      </c>
      <c r="AF91" s="17">
        <f t="shared" si="39"/>
        <v>2096.7570260000002</v>
      </c>
      <c r="AG91" s="17">
        <v>2334.1526399999998</v>
      </c>
      <c r="AH91" s="18">
        <v>17468.287</v>
      </c>
      <c r="AI91" s="17">
        <f t="shared" si="40"/>
        <v>15134.13436</v>
      </c>
      <c r="AJ91" s="17">
        <v>2.8256999999999999</v>
      </c>
      <c r="AK91" s="18">
        <v>5.109</v>
      </c>
      <c r="AL91" s="17">
        <f t="shared" si="41"/>
        <v>2.2833000000000001</v>
      </c>
      <c r="AM91" s="17">
        <v>10478.732424</v>
      </c>
      <c r="AN91" s="18">
        <v>13836.119000000001</v>
      </c>
      <c r="AO91" s="17">
        <f t="shared" si="42"/>
        <v>3357.3865760000008</v>
      </c>
      <c r="AP91" s="17">
        <v>0</v>
      </c>
      <c r="AQ91" s="18">
        <v>0</v>
      </c>
      <c r="AR91" s="17">
        <f t="shared" si="43"/>
        <v>0</v>
      </c>
      <c r="AS91" s="17">
        <v>71251.267154999994</v>
      </c>
      <c r="AT91" s="18">
        <v>42040.497000000003</v>
      </c>
      <c r="AU91" s="17">
        <f t="shared" si="44"/>
        <v>-29210.770154999991</v>
      </c>
      <c r="AV91" s="17">
        <v>32.04025</v>
      </c>
      <c r="AW91" s="18">
        <v>35.067</v>
      </c>
      <c r="AX91" s="20">
        <f t="shared" si="45"/>
        <v>3.0267499999999998</v>
      </c>
    </row>
    <row r="92" spans="2:50" x14ac:dyDescent="0.3">
      <c r="B92" s="16" t="s">
        <v>202</v>
      </c>
      <c r="C92" s="17">
        <v>4606.6826199999996</v>
      </c>
      <c r="D92" s="18">
        <v>2347.971</v>
      </c>
      <c r="E92" s="17">
        <f t="shared" si="31"/>
        <v>-2258.7116199999996</v>
      </c>
      <c r="F92" s="17">
        <v>157148.997218</v>
      </c>
      <c r="G92" s="18">
        <v>89748.99</v>
      </c>
      <c r="H92" s="17">
        <f t="shared" si="32"/>
        <v>-67400.007217999999</v>
      </c>
      <c r="I92" s="17">
        <v>66886.328500000003</v>
      </c>
      <c r="J92" s="18">
        <v>14712.361000000001</v>
      </c>
      <c r="K92" s="17">
        <f t="shared" si="33"/>
        <v>-52173.967499999999</v>
      </c>
      <c r="L92" s="17">
        <v>0</v>
      </c>
      <c r="M92" s="18">
        <v>0</v>
      </c>
      <c r="N92" s="17">
        <f t="shared" si="46"/>
        <v>0</v>
      </c>
      <c r="O92" s="17">
        <v>39.957000000000001</v>
      </c>
      <c r="P92" s="18">
        <v>247.02199999999999</v>
      </c>
      <c r="Q92" s="17">
        <f t="shared" si="34"/>
        <v>207.065</v>
      </c>
      <c r="R92" s="17">
        <v>49455.625999999997</v>
      </c>
      <c r="S92" s="18">
        <v>1056.855</v>
      </c>
      <c r="T92" s="17">
        <f t="shared" si="35"/>
        <v>-48398.770999999993</v>
      </c>
      <c r="U92" s="17">
        <v>49127.671999999999</v>
      </c>
      <c r="V92" s="18">
        <v>862.85799999999995</v>
      </c>
      <c r="W92" s="17">
        <f t="shared" si="36"/>
        <v>-48264.813999999998</v>
      </c>
      <c r="X92" s="17">
        <v>70911.707599999994</v>
      </c>
      <c r="Y92" s="18">
        <v>885.04200000000003</v>
      </c>
      <c r="Z92" s="17">
        <f t="shared" si="37"/>
        <v>-70026.665599999993</v>
      </c>
      <c r="AA92" s="17">
        <v>4944.3509999999997</v>
      </c>
      <c r="AB92" s="18">
        <v>643.01400000000001</v>
      </c>
      <c r="AC92" s="17">
        <f t="shared" si="38"/>
        <v>-4301.3369999999995</v>
      </c>
      <c r="AD92" s="17">
        <v>39345.693164999997</v>
      </c>
      <c r="AE92" s="18">
        <v>17578.044000000002</v>
      </c>
      <c r="AF92" s="17">
        <f t="shared" si="39"/>
        <v>-21767.649164999995</v>
      </c>
      <c r="AG92" s="17">
        <v>3262.7386419999998</v>
      </c>
      <c r="AH92" s="18">
        <v>1788.35</v>
      </c>
      <c r="AI92" s="17">
        <f t="shared" si="40"/>
        <v>-1474.3886419999999</v>
      </c>
      <c r="AJ92" s="17">
        <v>1839.98621</v>
      </c>
      <c r="AK92" s="18">
        <v>919.21799999999996</v>
      </c>
      <c r="AL92" s="17">
        <f t="shared" si="41"/>
        <v>-920.76821000000007</v>
      </c>
      <c r="AM92" s="17">
        <v>53648.258881000002</v>
      </c>
      <c r="AN92" s="18">
        <v>39804.462</v>
      </c>
      <c r="AO92" s="17">
        <f t="shared" si="42"/>
        <v>-13843.796881000002</v>
      </c>
      <c r="AP92" s="17">
        <v>60.213999999999999</v>
      </c>
      <c r="AQ92" s="18">
        <v>95.085999999999999</v>
      </c>
      <c r="AR92" s="17">
        <f t="shared" si="43"/>
        <v>34.872</v>
      </c>
      <c r="AS92" s="17">
        <v>546.23800000000006</v>
      </c>
      <c r="AT92" s="18">
        <v>41394.686999999998</v>
      </c>
      <c r="AU92" s="17">
        <f t="shared" si="44"/>
        <v>40848.449000000001</v>
      </c>
      <c r="AV92" s="17">
        <v>4687.4088400000001</v>
      </c>
      <c r="AW92" s="18">
        <v>2739.6460000000002</v>
      </c>
      <c r="AX92" s="20">
        <f t="shared" si="45"/>
        <v>-1947.7628399999999</v>
      </c>
    </row>
    <row r="93" spans="2:50" x14ac:dyDescent="0.3">
      <c r="B93" s="16" t="s">
        <v>440</v>
      </c>
      <c r="C93" s="17">
        <v>1459.0388</v>
      </c>
      <c r="D93" s="18">
        <v>802.43</v>
      </c>
      <c r="E93" s="17">
        <f t="shared" si="31"/>
        <v>-656.60880000000009</v>
      </c>
      <c r="F93" s="17">
        <v>46048.101212000001</v>
      </c>
      <c r="G93" s="18">
        <v>17957.467000000001</v>
      </c>
      <c r="H93" s="17">
        <f t="shared" si="32"/>
        <v>-28090.634212000001</v>
      </c>
      <c r="I93" s="17">
        <v>0</v>
      </c>
      <c r="J93" s="18">
        <v>40505.398999999998</v>
      </c>
      <c r="K93" s="17">
        <f t="shared" si="33"/>
        <v>40505.398999999998</v>
      </c>
      <c r="L93" s="17">
        <v>0</v>
      </c>
      <c r="M93" s="18">
        <v>0</v>
      </c>
      <c r="N93" s="17">
        <f t="shared" si="46"/>
        <v>0</v>
      </c>
      <c r="O93" s="17">
        <v>0</v>
      </c>
      <c r="P93" s="18">
        <v>0</v>
      </c>
      <c r="Q93" s="17">
        <f t="shared" si="34"/>
        <v>0</v>
      </c>
      <c r="R93" s="17">
        <v>305.04000000000002</v>
      </c>
      <c r="S93" s="18">
        <v>195.22800000000001</v>
      </c>
      <c r="T93" s="17">
        <f t="shared" si="35"/>
        <v>-109.81200000000001</v>
      </c>
      <c r="U93" s="17">
        <v>304.02499999999998</v>
      </c>
      <c r="V93" s="18">
        <v>108.392</v>
      </c>
      <c r="W93" s="17">
        <f t="shared" si="36"/>
        <v>-195.63299999999998</v>
      </c>
      <c r="X93" s="17">
        <v>0</v>
      </c>
      <c r="Y93" s="18">
        <v>0</v>
      </c>
      <c r="Z93" s="17">
        <f t="shared" si="37"/>
        <v>0</v>
      </c>
      <c r="AA93" s="17">
        <v>87.436199999999999</v>
      </c>
      <c r="AB93" s="18">
        <v>24.72</v>
      </c>
      <c r="AC93" s="17">
        <f t="shared" si="38"/>
        <v>-62.716200000000001</v>
      </c>
      <c r="AD93" s="17">
        <v>5504.8351899999998</v>
      </c>
      <c r="AE93" s="18">
        <v>4422.442</v>
      </c>
      <c r="AF93" s="17">
        <f t="shared" si="39"/>
        <v>-1082.3931899999998</v>
      </c>
      <c r="AG93" s="17">
        <v>446.17833000000002</v>
      </c>
      <c r="AH93" s="18">
        <v>430.71899999999999</v>
      </c>
      <c r="AI93" s="17">
        <f t="shared" si="40"/>
        <v>-15.459330000000023</v>
      </c>
      <c r="AJ93" s="17">
        <v>1166.26109</v>
      </c>
      <c r="AK93" s="18">
        <v>84.334999999999994</v>
      </c>
      <c r="AL93" s="17">
        <f t="shared" si="41"/>
        <v>-1081.9260899999999</v>
      </c>
      <c r="AM93" s="17">
        <v>39184.657202000002</v>
      </c>
      <c r="AN93" s="18">
        <v>12816.611000000001</v>
      </c>
      <c r="AO93" s="17">
        <f t="shared" si="42"/>
        <v>-26368.046202000001</v>
      </c>
      <c r="AP93" s="17">
        <v>0</v>
      </c>
      <c r="AQ93" s="18">
        <v>0</v>
      </c>
      <c r="AR93" s="17">
        <f t="shared" si="43"/>
        <v>0</v>
      </c>
      <c r="AS93" s="17">
        <v>8.24</v>
      </c>
      <c r="AT93" s="18">
        <v>40579.792000000001</v>
      </c>
      <c r="AU93" s="17">
        <f t="shared" si="44"/>
        <v>40571.552000000003</v>
      </c>
      <c r="AV93" s="17">
        <v>804.49199999999996</v>
      </c>
      <c r="AW93" s="18">
        <v>711.44899999999996</v>
      </c>
      <c r="AX93" s="20">
        <f t="shared" si="45"/>
        <v>-93.043000000000006</v>
      </c>
    </row>
    <row r="94" spans="2:50" x14ac:dyDescent="0.3">
      <c r="B94" s="16" t="s">
        <v>423</v>
      </c>
      <c r="C94" s="17">
        <v>59841760.512999997</v>
      </c>
      <c r="D94" s="18">
        <v>60779462.891999997</v>
      </c>
      <c r="E94" s="17">
        <f t="shared" si="31"/>
        <v>937702.37900000066</v>
      </c>
      <c r="F94" s="17">
        <v>1087404.5937320001</v>
      </c>
      <c r="G94" s="18">
        <v>3171072.0380000002</v>
      </c>
      <c r="H94" s="17">
        <f t="shared" si="32"/>
        <v>2083667.4442680001</v>
      </c>
      <c r="I94" s="17">
        <v>853010.576</v>
      </c>
      <c r="J94" s="18">
        <v>887187.77300000004</v>
      </c>
      <c r="K94" s="17">
        <f t="shared" si="33"/>
        <v>34177.197000000044</v>
      </c>
      <c r="L94" s="17">
        <v>0</v>
      </c>
      <c r="M94" s="18">
        <v>0</v>
      </c>
      <c r="N94" s="17">
        <f t="shared" si="46"/>
        <v>0</v>
      </c>
      <c r="O94" s="17">
        <v>0</v>
      </c>
      <c r="P94" s="18">
        <v>245.303</v>
      </c>
      <c r="Q94" s="17">
        <f t="shared" si="34"/>
        <v>245.303</v>
      </c>
      <c r="R94" s="17">
        <v>913076.26699999999</v>
      </c>
      <c r="S94" s="18">
        <v>1893445.28</v>
      </c>
      <c r="T94" s="17">
        <f t="shared" si="35"/>
        <v>980369.01300000004</v>
      </c>
      <c r="U94" s="17">
        <v>86227.566999999995</v>
      </c>
      <c r="V94" s="18">
        <v>98981.930999999997</v>
      </c>
      <c r="W94" s="17">
        <f t="shared" si="36"/>
        <v>12754.364000000001</v>
      </c>
      <c r="X94" s="17">
        <v>0</v>
      </c>
      <c r="Y94" s="18">
        <v>83.201999999999998</v>
      </c>
      <c r="Z94" s="17">
        <f t="shared" si="37"/>
        <v>83.201999999999998</v>
      </c>
      <c r="AA94" s="17">
        <v>0</v>
      </c>
      <c r="AB94" s="18">
        <v>180.54599999999999</v>
      </c>
      <c r="AC94" s="17">
        <f t="shared" si="38"/>
        <v>180.54599999999999</v>
      </c>
      <c r="AD94" s="17">
        <v>16530.971649999999</v>
      </c>
      <c r="AE94" s="18">
        <v>998514.61699999997</v>
      </c>
      <c r="AF94" s="17">
        <f t="shared" si="39"/>
        <v>981983.64535000001</v>
      </c>
      <c r="AG94" s="17">
        <v>17.410740000000001</v>
      </c>
      <c r="AH94" s="18">
        <v>156.06200000000001</v>
      </c>
      <c r="AI94" s="17">
        <f t="shared" si="40"/>
        <v>138.65126000000001</v>
      </c>
      <c r="AJ94" s="17">
        <v>29.340920000000001</v>
      </c>
      <c r="AK94" s="18">
        <v>34.247</v>
      </c>
      <c r="AL94" s="17">
        <f t="shared" si="41"/>
        <v>4.9060799999999993</v>
      </c>
      <c r="AM94" s="17">
        <v>2179.1414220000001</v>
      </c>
      <c r="AN94" s="18">
        <v>2586.1149999999998</v>
      </c>
      <c r="AO94" s="17">
        <f t="shared" si="42"/>
        <v>406.97357799999963</v>
      </c>
      <c r="AP94" s="17">
        <v>64289.584999999999</v>
      </c>
      <c r="AQ94" s="18">
        <v>1123027.0889999999</v>
      </c>
      <c r="AR94" s="17">
        <f t="shared" si="43"/>
        <v>1058737.504</v>
      </c>
      <c r="AS94" s="17">
        <v>22406.124</v>
      </c>
      <c r="AT94" s="18">
        <v>39649.124000000003</v>
      </c>
      <c r="AU94" s="17">
        <f t="shared" si="44"/>
        <v>17243.000000000004</v>
      </c>
      <c r="AV94" s="17">
        <v>60763646.842</v>
      </c>
      <c r="AW94" s="18">
        <v>61903073.509999998</v>
      </c>
      <c r="AX94" s="20">
        <f t="shared" si="45"/>
        <v>1139426.6679999977</v>
      </c>
    </row>
    <row r="95" spans="2:50" x14ac:dyDescent="0.3">
      <c r="B95" s="16" t="s">
        <v>346</v>
      </c>
      <c r="C95" s="17">
        <v>354.81</v>
      </c>
      <c r="D95" s="18">
        <v>1543.386</v>
      </c>
      <c r="E95" s="17">
        <f t="shared" ref="E95:E126" si="47">D95-C95</f>
        <v>1188.576</v>
      </c>
      <c r="F95" s="17">
        <v>368541.13527600002</v>
      </c>
      <c r="G95" s="18">
        <v>344371.44</v>
      </c>
      <c r="H95" s="17">
        <f t="shared" ref="H95:H126" si="48">G95-F95</f>
        <v>-24169.695276000013</v>
      </c>
      <c r="I95" s="17">
        <v>39625.688999999998</v>
      </c>
      <c r="J95" s="18">
        <v>51741.097000000002</v>
      </c>
      <c r="K95" s="17">
        <f t="shared" ref="K95:K126" si="49">J95-I95</f>
        <v>12115.408000000003</v>
      </c>
      <c r="L95" s="17">
        <v>0</v>
      </c>
      <c r="M95" s="18">
        <v>0</v>
      </c>
      <c r="N95" s="17">
        <f t="shared" si="46"/>
        <v>0</v>
      </c>
      <c r="O95" s="17">
        <v>0.112</v>
      </c>
      <c r="P95" s="18">
        <v>0</v>
      </c>
      <c r="Q95" s="17">
        <f t="shared" ref="Q95:Q126" si="50">P95-O95</f>
        <v>-0.112</v>
      </c>
      <c r="R95" s="17">
        <v>344070.07</v>
      </c>
      <c r="S95" s="18">
        <v>309887.35700000002</v>
      </c>
      <c r="T95" s="17">
        <f t="shared" ref="T95:T126" si="51">S95-R95</f>
        <v>-34182.712999999989</v>
      </c>
      <c r="U95" s="17">
        <v>343260.99599999998</v>
      </c>
      <c r="V95" s="18">
        <v>309887.31099999999</v>
      </c>
      <c r="W95" s="17">
        <f t="shared" ref="W95:W126" si="52">V95-U95</f>
        <v>-33373.684999999998</v>
      </c>
      <c r="X95" s="17">
        <v>42</v>
      </c>
      <c r="Y95" s="18">
        <v>0</v>
      </c>
      <c r="Z95" s="17">
        <f t="shared" ref="Z95:Z126" si="53">Y95-X95</f>
        <v>-42</v>
      </c>
      <c r="AA95" s="17">
        <v>857.05700000000002</v>
      </c>
      <c r="AB95" s="18">
        <v>107.765</v>
      </c>
      <c r="AC95" s="17">
        <f t="shared" ref="AC95:AC126" si="54">AB95-AA95</f>
        <v>-749.29200000000003</v>
      </c>
      <c r="AD95" s="17">
        <v>700.15499999999997</v>
      </c>
      <c r="AE95" s="18">
        <v>18464.95</v>
      </c>
      <c r="AF95" s="17">
        <f t="shared" ref="AF95:AF126" si="55">AE95-AD95</f>
        <v>17764.795000000002</v>
      </c>
      <c r="AG95" s="17">
        <v>24.500599999999999</v>
      </c>
      <c r="AH95" s="18">
        <v>21.32</v>
      </c>
      <c r="AI95" s="17">
        <f t="shared" ref="AI95:AI126" si="56">AH95-AG95</f>
        <v>-3.1805999999999983</v>
      </c>
      <c r="AJ95" s="17">
        <v>34.54</v>
      </c>
      <c r="AK95" s="18">
        <v>4.5999999999999996</v>
      </c>
      <c r="AL95" s="17">
        <f t="shared" ref="AL95:AL126" si="57">AK95-AJ95</f>
        <v>-29.939999999999998</v>
      </c>
      <c r="AM95" s="17">
        <v>21767.878376000001</v>
      </c>
      <c r="AN95" s="18">
        <v>29531.472000000002</v>
      </c>
      <c r="AO95" s="17">
        <f t="shared" ref="AO95:AO126" si="58">AN95-AM95</f>
        <v>7763.593624000001</v>
      </c>
      <c r="AP95" s="17">
        <v>0</v>
      </c>
      <c r="AQ95" s="18">
        <v>1</v>
      </c>
      <c r="AR95" s="17">
        <f t="shared" ref="AR95:AR126" si="59">AQ95-AP95</f>
        <v>1</v>
      </c>
      <c r="AS95" s="17">
        <v>39481.809000000001</v>
      </c>
      <c r="AT95" s="18">
        <v>39374.839999999997</v>
      </c>
      <c r="AU95" s="17">
        <f t="shared" ref="AU95:AU126" si="60">AT95-AS95</f>
        <v>-106.9690000000046</v>
      </c>
      <c r="AV95" s="17">
        <v>1543.5123000000001</v>
      </c>
      <c r="AW95" s="18">
        <v>263.61900000000003</v>
      </c>
      <c r="AX95" s="20">
        <f t="shared" ref="AX95:AX126" si="61">AW95-AV95</f>
        <v>-1279.8933000000002</v>
      </c>
    </row>
    <row r="96" spans="2:50" x14ac:dyDescent="0.3">
      <c r="B96" s="16" t="s">
        <v>569</v>
      </c>
      <c r="C96" s="17">
        <v>3.7353999999999998</v>
      </c>
      <c r="D96" s="18">
        <v>29.846</v>
      </c>
      <c r="E96" s="17">
        <f t="shared" si="47"/>
        <v>26.110600000000002</v>
      </c>
      <c r="F96" s="17">
        <v>942.37976500000002</v>
      </c>
      <c r="G96" s="18">
        <v>38862.472999999998</v>
      </c>
      <c r="H96" s="17">
        <f t="shared" si="48"/>
        <v>37920.093235</v>
      </c>
      <c r="I96" s="17">
        <v>0</v>
      </c>
      <c r="J96" s="18">
        <v>38762.258000000002</v>
      </c>
      <c r="K96" s="17">
        <f t="shared" si="49"/>
        <v>38762.258000000002</v>
      </c>
      <c r="L96" s="17">
        <v>0</v>
      </c>
      <c r="M96" s="18">
        <v>0</v>
      </c>
      <c r="N96" s="17">
        <f t="shared" si="46"/>
        <v>0</v>
      </c>
      <c r="O96" s="17">
        <v>0</v>
      </c>
      <c r="P96" s="18">
        <v>5.7140000000000004</v>
      </c>
      <c r="Q96" s="17">
        <f t="shared" si="50"/>
        <v>5.7140000000000004</v>
      </c>
      <c r="R96" s="17">
        <v>169.66200000000001</v>
      </c>
      <c r="S96" s="18">
        <v>34015.425000000003</v>
      </c>
      <c r="T96" s="17">
        <f t="shared" si="51"/>
        <v>33845.763000000006</v>
      </c>
      <c r="U96" s="17">
        <v>163.97</v>
      </c>
      <c r="V96" s="18">
        <v>34013.47</v>
      </c>
      <c r="W96" s="17">
        <f t="shared" si="52"/>
        <v>33849.5</v>
      </c>
      <c r="X96" s="17">
        <v>1.9554</v>
      </c>
      <c r="Y96" s="18">
        <v>2.8340000000000001</v>
      </c>
      <c r="Z96" s="17">
        <f t="shared" si="53"/>
        <v>0.87860000000000005</v>
      </c>
      <c r="AA96" s="17">
        <v>66.185000000000002</v>
      </c>
      <c r="AB96" s="18">
        <v>0</v>
      </c>
      <c r="AC96" s="17">
        <f t="shared" si="54"/>
        <v>-66.185000000000002</v>
      </c>
      <c r="AD96" s="17">
        <v>136.139565</v>
      </c>
      <c r="AE96" s="18">
        <v>383.58</v>
      </c>
      <c r="AF96" s="17">
        <f t="shared" si="55"/>
        <v>247.44043499999998</v>
      </c>
      <c r="AG96" s="17">
        <v>2.3643999999999998</v>
      </c>
      <c r="AH96" s="18">
        <v>215.29</v>
      </c>
      <c r="AI96" s="17">
        <f t="shared" si="56"/>
        <v>212.9256</v>
      </c>
      <c r="AJ96" s="17">
        <v>0</v>
      </c>
      <c r="AK96" s="18">
        <v>0</v>
      </c>
      <c r="AL96" s="17">
        <f t="shared" si="57"/>
        <v>0</v>
      </c>
      <c r="AM96" s="17">
        <v>567.59280000000001</v>
      </c>
      <c r="AN96" s="18">
        <v>4231.0789999999997</v>
      </c>
      <c r="AO96" s="17">
        <f t="shared" si="58"/>
        <v>3663.4861999999998</v>
      </c>
      <c r="AP96" s="17">
        <v>0</v>
      </c>
      <c r="AQ96" s="18">
        <v>0</v>
      </c>
      <c r="AR96" s="17">
        <f t="shared" si="59"/>
        <v>0</v>
      </c>
      <c r="AS96" s="17">
        <v>0</v>
      </c>
      <c r="AT96" s="18">
        <v>38769.743999999999</v>
      </c>
      <c r="AU96" s="17">
        <f t="shared" si="60"/>
        <v>38769.743999999999</v>
      </c>
      <c r="AV96" s="17">
        <v>2.2160000000000002</v>
      </c>
      <c r="AW96" s="18">
        <v>36.625</v>
      </c>
      <c r="AX96" s="20">
        <f t="shared" si="61"/>
        <v>34.408999999999999</v>
      </c>
    </row>
    <row r="97" spans="2:50" x14ac:dyDescent="0.3">
      <c r="B97" s="16" t="s">
        <v>150</v>
      </c>
      <c r="C97" s="17">
        <v>5336.5857400000004</v>
      </c>
      <c r="D97" s="18">
        <v>4573.9369999999999</v>
      </c>
      <c r="E97" s="17">
        <f t="shared" si="47"/>
        <v>-762.64874000000054</v>
      </c>
      <c r="F97" s="17">
        <v>16931.278881999999</v>
      </c>
      <c r="G97" s="18">
        <v>39713.608</v>
      </c>
      <c r="H97" s="17">
        <f t="shared" si="48"/>
        <v>22782.329118000001</v>
      </c>
      <c r="I97" s="17">
        <v>107280.79424</v>
      </c>
      <c r="J97" s="18">
        <v>89480.831999999995</v>
      </c>
      <c r="K97" s="17">
        <f t="shared" si="49"/>
        <v>-17799.962240000008</v>
      </c>
      <c r="L97" s="17">
        <v>0</v>
      </c>
      <c r="M97" s="18">
        <v>0</v>
      </c>
      <c r="N97" s="17">
        <f t="shared" si="46"/>
        <v>0</v>
      </c>
      <c r="O97" s="17">
        <v>10882</v>
      </c>
      <c r="P97" s="18">
        <v>25384.921999999999</v>
      </c>
      <c r="Q97" s="17">
        <f t="shared" si="50"/>
        <v>14502.921999999999</v>
      </c>
      <c r="R97" s="17">
        <v>2718.9279000000001</v>
      </c>
      <c r="S97" s="18">
        <v>24360.583999999999</v>
      </c>
      <c r="T97" s="17">
        <f t="shared" si="51"/>
        <v>21641.6561</v>
      </c>
      <c r="U97" s="17">
        <v>2542.3379</v>
      </c>
      <c r="V97" s="18">
        <v>652.68200000000002</v>
      </c>
      <c r="W97" s="17">
        <f t="shared" si="52"/>
        <v>-1889.6559</v>
      </c>
      <c r="X97" s="17">
        <v>1.1888000000000001</v>
      </c>
      <c r="Y97" s="18">
        <v>0.21</v>
      </c>
      <c r="Z97" s="17">
        <f t="shared" si="53"/>
        <v>-0.97880000000000011</v>
      </c>
      <c r="AA97" s="17">
        <v>784.49076000000002</v>
      </c>
      <c r="AB97" s="18">
        <v>23166.46</v>
      </c>
      <c r="AC97" s="17">
        <f t="shared" si="54"/>
        <v>22381.969239999999</v>
      </c>
      <c r="AD97" s="17">
        <v>20273.39458</v>
      </c>
      <c r="AE97" s="18">
        <v>29164.319</v>
      </c>
      <c r="AF97" s="17">
        <f t="shared" si="55"/>
        <v>8890.9244199999994</v>
      </c>
      <c r="AG97" s="17">
        <v>656.40871400000003</v>
      </c>
      <c r="AH97" s="18">
        <v>596.44299999999998</v>
      </c>
      <c r="AI97" s="17">
        <f t="shared" si="56"/>
        <v>-59.965714000000048</v>
      </c>
      <c r="AJ97" s="17">
        <v>15.13</v>
      </c>
      <c r="AK97" s="18">
        <v>2.536</v>
      </c>
      <c r="AL97" s="17">
        <f t="shared" si="57"/>
        <v>-12.594000000000001</v>
      </c>
      <c r="AM97" s="17">
        <v>57179.853628999997</v>
      </c>
      <c r="AN97" s="18">
        <v>15120.49</v>
      </c>
      <c r="AO97" s="17">
        <f t="shared" si="58"/>
        <v>-42059.363628999999</v>
      </c>
      <c r="AP97" s="17">
        <v>0</v>
      </c>
      <c r="AQ97" s="18">
        <v>191.6</v>
      </c>
      <c r="AR97" s="17">
        <f t="shared" si="59"/>
        <v>191.6</v>
      </c>
      <c r="AS97" s="17">
        <v>43299.6731</v>
      </c>
      <c r="AT97" s="18">
        <v>36924.298000000003</v>
      </c>
      <c r="AU97" s="17">
        <f t="shared" si="60"/>
        <v>-6375.3750999999975</v>
      </c>
      <c r="AV97" s="17">
        <v>4619.5913790000004</v>
      </c>
      <c r="AW97" s="18">
        <v>4433.0370000000003</v>
      </c>
      <c r="AX97" s="20">
        <f t="shared" si="61"/>
        <v>-186.55437900000015</v>
      </c>
    </row>
    <row r="98" spans="2:50" x14ac:dyDescent="0.3">
      <c r="B98" s="16" t="s">
        <v>554</v>
      </c>
      <c r="C98" s="17">
        <v>460.55369999999999</v>
      </c>
      <c r="D98" s="18">
        <v>40566.258000000002</v>
      </c>
      <c r="E98" s="17">
        <f t="shared" si="47"/>
        <v>40105.704300000005</v>
      </c>
      <c r="F98" s="17">
        <v>19408.38927</v>
      </c>
      <c r="G98" s="18">
        <v>14222.133</v>
      </c>
      <c r="H98" s="17">
        <f t="shared" si="48"/>
        <v>-5186.2562699999999</v>
      </c>
      <c r="I98" s="17">
        <v>40010.115400000002</v>
      </c>
      <c r="J98" s="18">
        <v>64399.656999999999</v>
      </c>
      <c r="K98" s="17">
        <f t="shared" si="49"/>
        <v>24389.541599999997</v>
      </c>
      <c r="L98" s="17">
        <v>0</v>
      </c>
      <c r="M98" s="18">
        <v>0</v>
      </c>
      <c r="N98" s="17">
        <f t="shared" si="46"/>
        <v>0</v>
      </c>
      <c r="O98" s="17">
        <v>0</v>
      </c>
      <c r="P98" s="18">
        <v>0</v>
      </c>
      <c r="Q98" s="17">
        <f t="shared" si="50"/>
        <v>0</v>
      </c>
      <c r="R98" s="17">
        <v>3192.259</v>
      </c>
      <c r="S98" s="18">
        <v>290.90100000000001</v>
      </c>
      <c r="T98" s="17">
        <f t="shared" si="51"/>
        <v>-2901.3580000000002</v>
      </c>
      <c r="U98" s="17">
        <v>3186.259</v>
      </c>
      <c r="V98" s="18">
        <v>288.78800000000001</v>
      </c>
      <c r="W98" s="17">
        <f t="shared" si="52"/>
        <v>-2897.471</v>
      </c>
      <c r="X98" s="17">
        <v>0</v>
      </c>
      <c r="Y98" s="18">
        <v>47.325000000000003</v>
      </c>
      <c r="Z98" s="17">
        <f t="shared" si="53"/>
        <v>47.325000000000003</v>
      </c>
      <c r="AA98" s="17">
        <v>2.7189999999999999</v>
      </c>
      <c r="AB98" s="18">
        <v>267.37299999999999</v>
      </c>
      <c r="AC98" s="17">
        <f t="shared" si="54"/>
        <v>264.654</v>
      </c>
      <c r="AD98" s="17">
        <v>8189.8850000000002</v>
      </c>
      <c r="AE98" s="18">
        <v>30496.111000000001</v>
      </c>
      <c r="AF98" s="17">
        <f t="shared" si="55"/>
        <v>22306.226000000002</v>
      </c>
      <c r="AG98" s="17">
        <v>44.878639999999997</v>
      </c>
      <c r="AH98" s="18">
        <v>60.85</v>
      </c>
      <c r="AI98" s="17">
        <f t="shared" si="56"/>
        <v>15.971360000000004</v>
      </c>
      <c r="AJ98" s="17">
        <v>344.74894999999998</v>
      </c>
      <c r="AK98" s="18">
        <v>290.06400000000002</v>
      </c>
      <c r="AL98" s="17">
        <f t="shared" si="57"/>
        <v>-54.684949999999958</v>
      </c>
      <c r="AM98" s="17">
        <v>12467.41238</v>
      </c>
      <c r="AN98" s="18">
        <v>10291.694</v>
      </c>
      <c r="AO98" s="17">
        <f t="shared" si="58"/>
        <v>-2175.7183800000003</v>
      </c>
      <c r="AP98" s="17">
        <v>0</v>
      </c>
      <c r="AQ98" s="18">
        <v>600.84</v>
      </c>
      <c r="AR98" s="17">
        <f t="shared" si="59"/>
        <v>600.84</v>
      </c>
      <c r="AS98" s="17">
        <v>35155.3874</v>
      </c>
      <c r="AT98" s="18">
        <v>36261.955999999998</v>
      </c>
      <c r="AU98" s="17">
        <f t="shared" si="60"/>
        <v>1106.5685999999987</v>
      </c>
      <c r="AV98" s="17">
        <v>481.76799999999997</v>
      </c>
      <c r="AW98" s="18">
        <v>41181.773999999998</v>
      </c>
      <c r="AX98" s="20">
        <f t="shared" si="61"/>
        <v>40700.006000000001</v>
      </c>
    </row>
    <row r="99" spans="2:50" x14ac:dyDescent="0.3">
      <c r="B99" s="16" t="s">
        <v>331</v>
      </c>
      <c r="C99" s="17">
        <v>1713.4269999999999</v>
      </c>
      <c r="D99" s="18">
        <v>24658.080999999998</v>
      </c>
      <c r="E99" s="17">
        <f t="shared" si="47"/>
        <v>22944.653999999999</v>
      </c>
      <c r="F99" s="17">
        <v>137053.89350000001</v>
      </c>
      <c r="G99" s="18">
        <v>115384.431</v>
      </c>
      <c r="H99" s="17">
        <f t="shared" si="48"/>
        <v>-21669.462500000009</v>
      </c>
      <c r="I99" s="17">
        <v>211396.37</v>
      </c>
      <c r="J99" s="18">
        <v>116314.90399999999</v>
      </c>
      <c r="K99" s="17">
        <f t="shared" si="49"/>
        <v>-95081.466</v>
      </c>
      <c r="L99" s="17">
        <v>0</v>
      </c>
      <c r="M99" s="18">
        <v>0</v>
      </c>
      <c r="N99" s="17">
        <f t="shared" si="46"/>
        <v>0</v>
      </c>
      <c r="O99" s="17">
        <v>32386.68</v>
      </c>
      <c r="P99" s="18">
        <v>30207.936000000002</v>
      </c>
      <c r="Q99" s="17">
        <f t="shared" si="50"/>
        <v>-2178.7439999999988</v>
      </c>
      <c r="R99" s="17">
        <v>86796.861000000004</v>
      </c>
      <c r="S99" s="18">
        <v>57339.718999999997</v>
      </c>
      <c r="T99" s="17">
        <f t="shared" si="51"/>
        <v>-29457.142000000007</v>
      </c>
      <c r="U99" s="17">
        <v>11822.380999999999</v>
      </c>
      <c r="V99" s="18">
        <v>57281.053</v>
      </c>
      <c r="W99" s="17">
        <f t="shared" si="52"/>
        <v>45458.671999999999</v>
      </c>
      <c r="X99" s="17">
        <v>55.155999999999999</v>
      </c>
      <c r="Y99" s="18">
        <v>2385.75</v>
      </c>
      <c r="Z99" s="17">
        <f t="shared" si="53"/>
        <v>2330.5940000000001</v>
      </c>
      <c r="AA99" s="17">
        <v>11843.366</v>
      </c>
      <c r="AB99" s="18">
        <v>7824.8739999999998</v>
      </c>
      <c r="AC99" s="17">
        <f t="shared" si="54"/>
        <v>-4018.4920000000002</v>
      </c>
      <c r="AD99" s="17">
        <v>49830.584999999999</v>
      </c>
      <c r="AE99" s="18">
        <v>93609.854999999996</v>
      </c>
      <c r="AF99" s="17">
        <f t="shared" si="55"/>
        <v>43779.27</v>
      </c>
      <c r="AG99" s="17">
        <v>4461.1985000000004</v>
      </c>
      <c r="AH99" s="18">
        <v>1944.748</v>
      </c>
      <c r="AI99" s="17">
        <f t="shared" si="56"/>
        <v>-2516.4505000000004</v>
      </c>
      <c r="AJ99" s="17">
        <v>0</v>
      </c>
      <c r="AK99" s="18">
        <v>4.3</v>
      </c>
      <c r="AL99" s="17">
        <f t="shared" si="57"/>
        <v>4.3</v>
      </c>
      <c r="AM99" s="17">
        <v>87557.543000000005</v>
      </c>
      <c r="AN99" s="18">
        <v>37620.451000000001</v>
      </c>
      <c r="AO99" s="17">
        <f t="shared" si="58"/>
        <v>-49937.092000000004</v>
      </c>
      <c r="AP99" s="17">
        <v>0</v>
      </c>
      <c r="AQ99" s="18">
        <v>31</v>
      </c>
      <c r="AR99" s="17">
        <f t="shared" si="59"/>
        <v>31</v>
      </c>
      <c r="AS99" s="17">
        <v>103092.2</v>
      </c>
      <c r="AT99" s="18">
        <v>35536.697999999997</v>
      </c>
      <c r="AU99" s="17">
        <f t="shared" si="60"/>
        <v>-67555.502000000008</v>
      </c>
      <c r="AV99" s="17">
        <v>6526.7809999999999</v>
      </c>
      <c r="AW99" s="18">
        <v>20091.021000000001</v>
      </c>
      <c r="AX99" s="20">
        <f t="shared" si="61"/>
        <v>13564.240000000002</v>
      </c>
    </row>
    <row r="100" spans="2:50" x14ac:dyDescent="0.3">
      <c r="B100" s="16" t="s">
        <v>152</v>
      </c>
      <c r="C100" s="17">
        <v>93.673500000000004</v>
      </c>
      <c r="D100" s="18">
        <v>7.1999999999999995E-2</v>
      </c>
      <c r="E100" s="17">
        <f t="shared" si="47"/>
        <v>-93.601500000000001</v>
      </c>
      <c r="F100" s="17">
        <v>4824.0463799999998</v>
      </c>
      <c r="G100" s="18">
        <v>6285.5780000000004</v>
      </c>
      <c r="H100" s="17">
        <f t="shared" si="48"/>
        <v>1461.5316200000007</v>
      </c>
      <c r="I100" s="17">
        <v>21993.648000000001</v>
      </c>
      <c r="J100" s="18">
        <v>33899.766000000003</v>
      </c>
      <c r="K100" s="17">
        <f t="shared" si="49"/>
        <v>11906.118000000002</v>
      </c>
      <c r="L100" s="17">
        <v>0</v>
      </c>
      <c r="M100" s="18">
        <v>0</v>
      </c>
      <c r="N100" s="17">
        <f t="shared" si="46"/>
        <v>0</v>
      </c>
      <c r="O100" s="17">
        <v>0</v>
      </c>
      <c r="P100" s="18">
        <v>0</v>
      </c>
      <c r="Q100" s="17">
        <f t="shared" si="50"/>
        <v>0</v>
      </c>
      <c r="R100" s="17">
        <v>1386.308</v>
      </c>
      <c r="S100" s="18">
        <v>0</v>
      </c>
      <c r="T100" s="17">
        <f t="shared" si="51"/>
        <v>-1386.308</v>
      </c>
      <c r="U100" s="17">
        <v>1331.2080000000001</v>
      </c>
      <c r="V100" s="18">
        <v>0</v>
      </c>
      <c r="W100" s="17">
        <f t="shared" si="52"/>
        <v>-1331.2080000000001</v>
      </c>
      <c r="X100" s="17">
        <v>0</v>
      </c>
      <c r="Y100" s="18">
        <v>0</v>
      </c>
      <c r="Z100" s="17">
        <f t="shared" si="53"/>
        <v>0</v>
      </c>
      <c r="AA100" s="17">
        <v>0</v>
      </c>
      <c r="AB100" s="18">
        <v>0</v>
      </c>
      <c r="AC100" s="17">
        <f t="shared" si="54"/>
        <v>0</v>
      </c>
      <c r="AD100" s="17">
        <v>1141.4498799999999</v>
      </c>
      <c r="AE100" s="18">
        <v>1919.886</v>
      </c>
      <c r="AF100" s="17">
        <f t="shared" si="55"/>
        <v>778.43612000000007</v>
      </c>
      <c r="AG100" s="17">
        <v>523.62599999999998</v>
      </c>
      <c r="AH100" s="18">
        <v>611.995</v>
      </c>
      <c r="AI100" s="17">
        <f t="shared" si="56"/>
        <v>88.369000000000028</v>
      </c>
      <c r="AJ100" s="17">
        <v>0</v>
      </c>
      <c r="AK100" s="18">
        <v>0</v>
      </c>
      <c r="AL100" s="17">
        <f t="shared" si="57"/>
        <v>0</v>
      </c>
      <c r="AM100" s="17">
        <v>2946.3760000000002</v>
      </c>
      <c r="AN100" s="18">
        <v>2359.4369999999999</v>
      </c>
      <c r="AO100" s="17">
        <f t="shared" si="58"/>
        <v>-586.93900000000031</v>
      </c>
      <c r="AP100" s="17">
        <v>0</v>
      </c>
      <c r="AQ100" s="18">
        <v>0</v>
      </c>
      <c r="AR100" s="17">
        <f t="shared" si="59"/>
        <v>0</v>
      </c>
      <c r="AS100" s="17">
        <v>20793.986000000001</v>
      </c>
      <c r="AT100" s="18">
        <v>35294.025999999998</v>
      </c>
      <c r="AU100" s="17">
        <f t="shared" si="60"/>
        <v>14500.039999999997</v>
      </c>
      <c r="AV100" s="17">
        <v>119.622</v>
      </c>
      <c r="AW100" s="18">
        <v>7.1999999999999995E-2</v>
      </c>
      <c r="AX100" s="20">
        <f t="shared" si="61"/>
        <v>-119.55</v>
      </c>
    </row>
    <row r="101" spans="2:50" x14ac:dyDescent="0.3">
      <c r="B101" s="16" t="s">
        <v>599</v>
      </c>
      <c r="C101" s="17">
        <v>5.4862000000000002</v>
      </c>
      <c r="D101" s="18">
        <v>941.88099999999997</v>
      </c>
      <c r="E101" s="17">
        <f t="shared" si="47"/>
        <v>936.39479999999992</v>
      </c>
      <c r="F101" s="17">
        <v>13113.135274</v>
      </c>
      <c r="G101" s="18">
        <v>15601.132</v>
      </c>
      <c r="H101" s="17">
        <f t="shared" si="48"/>
        <v>2487.9967259999994</v>
      </c>
      <c r="I101" s="17">
        <v>42259.196000000004</v>
      </c>
      <c r="J101" s="18">
        <v>49052.201999999997</v>
      </c>
      <c r="K101" s="17">
        <f t="shared" si="49"/>
        <v>6793.0059999999939</v>
      </c>
      <c r="L101" s="17">
        <v>0</v>
      </c>
      <c r="M101" s="18">
        <v>0</v>
      </c>
      <c r="N101" s="17">
        <f t="shared" si="46"/>
        <v>0</v>
      </c>
      <c r="O101" s="17">
        <v>0</v>
      </c>
      <c r="P101" s="18">
        <v>0</v>
      </c>
      <c r="Q101" s="17">
        <f t="shared" si="50"/>
        <v>0</v>
      </c>
      <c r="R101" s="17">
        <v>2228.7060000000001</v>
      </c>
      <c r="S101" s="18">
        <v>1457.9870000000001</v>
      </c>
      <c r="T101" s="17">
        <f t="shared" si="51"/>
        <v>-770.71900000000005</v>
      </c>
      <c r="U101" s="17">
        <v>2227.819</v>
      </c>
      <c r="V101" s="18">
        <v>1397.8869999999999</v>
      </c>
      <c r="W101" s="17">
        <f t="shared" si="52"/>
        <v>-829.93200000000002</v>
      </c>
      <c r="X101" s="17">
        <v>0</v>
      </c>
      <c r="Y101" s="18">
        <v>0</v>
      </c>
      <c r="Z101" s="17">
        <f t="shared" si="53"/>
        <v>0</v>
      </c>
      <c r="AA101" s="17">
        <v>336.48099999999999</v>
      </c>
      <c r="AB101" s="18">
        <v>469.24900000000002</v>
      </c>
      <c r="AC101" s="17">
        <f t="shared" si="54"/>
        <v>132.76800000000003</v>
      </c>
      <c r="AD101" s="17">
        <v>4628.3999999999996</v>
      </c>
      <c r="AE101" s="18">
        <v>6693.3019999999997</v>
      </c>
      <c r="AF101" s="17">
        <f t="shared" si="55"/>
        <v>2064.902</v>
      </c>
      <c r="AG101" s="17">
        <v>43.371839999999999</v>
      </c>
      <c r="AH101" s="18">
        <v>145.47300000000001</v>
      </c>
      <c r="AI101" s="17">
        <f t="shared" si="56"/>
        <v>102.10116000000002</v>
      </c>
      <c r="AJ101" s="17">
        <v>0</v>
      </c>
      <c r="AK101" s="18">
        <v>0.12</v>
      </c>
      <c r="AL101" s="17">
        <f t="shared" si="57"/>
        <v>0.12</v>
      </c>
      <c r="AM101" s="17">
        <v>5499.8751339999999</v>
      </c>
      <c r="AN101" s="18">
        <v>21743.575000000001</v>
      </c>
      <c r="AO101" s="17">
        <f t="shared" si="58"/>
        <v>16243.699866000001</v>
      </c>
      <c r="AP101" s="17">
        <v>0</v>
      </c>
      <c r="AQ101" s="18">
        <v>0</v>
      </c>
      <c r="AR101" s="17">
        <f t="shared" si="59"/>
        <v>0</v>
      </c>
      <c r="AS101" s="17">
        <v>41666.042000000001</v>
      </c>
      <c r="AT101" s="18">
        <v>34885.000999999997</v>
      </c>
      <c r="AU101" s="17">
        <f t="shared" si="60"/>
        <v>-6781.0410000000047</v>
      </c>
      <c r="AV101" s="17">
        <v>974.94150000000002</v>
      </c>
      <c r="AW101" s="18">
        <v>200.50800000000001</v>
      </c>
      <c r="AX101" s="20">
        <f t="shared" si="61"/>
        <v>-774.43349999999998</v>
      </c>
    </row>
    <row r="102" spans="2:50" x14ac:dyDescent="0.3">
      <c r="B102" s="16" t="s">
        <v>567</v>
      </c>
      <c r="C102" s="17">
        <v>78.617999999999995</v>
      </c>
      <c r="D102" s="18">
        <v>80.275000000000006</v>
      </c>
      <c r="E102" s="17">
        <f t="shared" si="47"/>
        <v>1.6570000000000107</v>
      </c>
      <c r="F102" s="17">
        <v>5003.0151100000003</v>
      </c>
      <c r="G102" s="18">
        <v>1963.213</v>
      </c>
      <c r="H102" s="17">
        <f t="shared" si="48"/>
        <v>-3039.8021100000005</v>
      </c>
      <c r="I102" s="17">
        <v>26521.936000000002</v>
      </c>
      <c r="J102" s="18">
        <v>34277.642</v>
      </c>
      <c r="K102" s="17">
        <f t="shared" si="49"/>
        <v>7755.7059999999983</v>
      </c>
      <c r="L102" s="17">
        <v>0</v>
      </c>
      <c r="M102" s="18">
        <v>0</v>
      </c>
      <c r="N102" s="17">
        <f t="shared" si="46"/>
        <v>0</v>
      </c>
      <c r="O102" s="17">
        <v>0</v>
      </c>
      <c r="P102" s="18">
        <v>0</v>
      </c>
      <c r="Q102" s="17">
        <f t="shared" si="50"/>
        <v>0</v>
      </c>
      <c r="R102" s="17">
        <v>310.91399999999999</v>
      </c>
      <c r="S102" s="18">
        <v>218.852</v>
      </c>
      <c r="T102" s="17">
        <f t="shared" si="51"/>
        <v>-92.061999999999983</v>
      </c>
      <c r="U102" s="17">
        <v>49.448</v>
      </c>
      <c r="V102" s="18">
        <v>0.03</v>
      </c>
      <c r="W102" s="17">
        <f t="shared" si="52"/>
        <v>-49.417999999999999</v>
      </c>
      <c r="X102" s="17">
        <v>17.071000000000002</v>
      </c>
      <c r="Y102" s="18">
        <v>3.9929999999999999</v>
      </c>
      <c r="Z102" s="17">
        <f t="shared" si="53"/>
        <v>-13.078000000000001</v>
      </c>
      <c r="AA102" s="17">
        <v>74.866</v>
      </c>
      <c r="AB102" s="18">
        <v>236.95</v>
      </c>
      <c r="AC102" s="17">
        <f t="shared" si="54"/>
        <v>162.084</v>
      </c>
      <c r="AD102" s="17">
        <v>1968.9666</v>
      </c>
      <c r="AE102" s="18">
        <v>558.63499999999999</v>
      </c>
      <c r="AF102" s="17">
        <f t="shared" si="55"/>
        <v>-1410.3316</v>
      </c>
      <c r="AG102" s="17">
        <v>284.11934000000002</v>
      </c>
      <c r="AH102" s="18">
        <v>39.597000000000001</v>
      </c>
      <c r="AI102" s="17">
        <f t="shared" si="56"/>
        <v>-244.52234000000001</v>
      </c>
      <c r="AJ102" s="17">
        <v>110.319</v>
      </c>
      <c r="AK102" s="18">
        <v>13.278</v>
      </c>
      <c r="AL102" s="17">
        <f t="shared" si="57"/>
        <v>-97.040999999999997</v>
      </c>
      <c r="AM102" s="17">
        <v>2549.0641700000001</v>
      </c>
      <c r="AN102" s="18">
        <v>1188.904</v>
      </c>
      <c r="AO102" s="17">
        <f t="shared" si="58"/>
        <v>-1360.1601700000001</v>
      </c>
      <c r="AP102" s="17">
        <v>0.3</v>
      </c>
      <c r="AQ102" s="18">
        <v>1.0999999999999999E-2</v>
      </c>
      <c r="AR102" s="17">
        <f t="shared" si="59"/>
        <v>-0.28899999999999998</v>
      </c>
      <c r="AS102" s="17">
        <v>26184.68</v>
      </c>
      <c r="AT102" s="18">
        <v>34035.199999999997</v>
      </c>
      <c r="AU102" s="17">
        <f t="shared" si="60"/>
        <v>7850.5199999999968</v>
      </c>
      <c r="AV102" s="17">
        <v>103.569</v>
      </c>
      <c r="AW102" s="18">
        <v>25.721</v>
      </c>
      <c r="AX102" s="20">
        <f t="shared" si="61"/>
        <v>-77.847999999999999</v>
      </c>
    </row>
    <row r="103" spans="2:50" x14ac:dyDescent="0.3">
      <c r="B103" s="16" t="s">
        <v>383</v>
      </c>
      <c r="C103" s="17">
        <v>109037.242</v>
      </c>
      <c r="D103" s="18">
        <v>7912.6639999999998</v>
      </c>
      <c r="E103" s="17">
        <f t="shared" si="47"/>
        <v>-101124.57799999999</v>
      </c>
      <c r="F103" s="17">
        <v>68359.863991999999</v>
      </c>
      <c r="G103" s="18">
        <v>73230.133000000002</v>
      </c>
      <c r="H103" s="17">
        <f t="shared" si="48"/>
        <v>4870.2690080000029</v>
      </c>
      <c r="I103" s="17">
        <v>28069.9087</v>
      </c>
      <c r="J103" s="18">
        <v>17068.737000000001</v>
      </c>
      <c r="K103" s="17">
        <f t="shared" si="49"/>
        <v>-11001.171699999999</v>
      </c>
      <c r="L103" s="17">
        <v>0</v>
      </c>
      <c r="M103" s="18">
        <v>0</v>
      </c>
      <c r="N103" s="17">
        <f t="shared" si="46"/>
        <v>0</v>
      </c>
      <c r="O103" s="17">
        <v>0</v>
      </c>
      <c r="P103" s="18">
        <v>0</v>
      </c>
      <c r="Q103" s="17">
        <f t="shared" si="50"/>
        <v>0</v>
      </c>
      <c r="R103" s="17">
        <v>12889.785</v>
      </c>
      <c r="S103" s="18">
        <v>3681.0369999999998</v>
      </c>
      <c r="T103" s="17">
        <f t="shared" si="51"/>
        <v>-9208.7479999999996</v>
      </c>
      <c r="U103" s="17">
        <v>7543.7849999999999</v>
      </c>
      <c r="V103" s="18">
        <v>3681.0369999999998</v>
      </c>
      <c r="W103" s="17">
        <f t="shared" si="52"/>
        <v>-3862.748</v>
      </c>
      <c r="X103" s="17">
        <v>316.77999999999997</v>
      </c>
      <c r="Y103" s="18">
        <v>4243.8270000000002</v>
      </c>
      <c r="Z103" s="17">
        <f t="shared" si="53"/>
        <v>3927.0470000000005</v>
      </c>
      <c r="AA103" s="17">
        <v>6.56</v>
      </c>
      <c r="AB103" s="18">
        <v>7.3</v>
      </c>
      <c r="AC103" s="17">
        <f t="shared" si="54"/>
        <v>0.74000000000000021</v>
      </c>
      <c r="AD103" s="17">
        <v>9322.77765</v>
      </c>
      <c r="AE103" s="18">
        <v>6765.6480000000001</v>
      </c>
      <c r="AF103" s="17">
        <f t="shared" si="55"/>
        <v>-2557.1296499999999</v>
      </c>
      <c r="AG103" s="17">
        <v>25.749842000000001</v>
      </c>
      <c r="AH103" s="18">
        <v>367.86799999999999</v>
      </c>
      <c r="AI103" s="17">
        <f t="shared" si="56"/>
        <v>342.11815799999999</v>
      </c>
      <c r="AJ103" s="17">
        <v>16.081</v>
      </c>
      <c r="AK103" s="18">
        <v>0.34300000000000003</v>
      </c>
      <c r="AL103" s="17">
        <f t="shared" si="57"/>
        <v>-15.738</v>
      </c>
      <c r="AM103" s="17">
        <v>3350.5517</v>
      </c>
      <c r="AN103" s="18">
        <v>2444.7779999999998</v>
      </c>
      <c r="AO103" s="17">
        <f t="shared" si="58"/>
        <v>-905.77370000000019</v>
      </c>
      <c r="AP103" s="17">
        <v>129293</v>
      </c>
      <c r="AQ103" s="18">
        <v>34349</v>
      </c>
      <c r="AR103" s="17">
        <f t="shared" si="59"/>
        <v>-94944</v>
      </c>
      <c r="AS103" s="17">
        <v>42353.658000000003</v>
      </c>
      <c r="AT103" s="18">
        <v>33722.574999999997</v>
      </c>
      <c r="AU103" s="17">
        <f t="shared" si="60"/>
        <v>-8631.083000000006</v>
      </c>
      <c r="AV103" s="17">
        <v>7892.0715</v>
      </c>
      <c r="AW103" s="18">
        <v>46978.156999999999</v>
      </c>
      <c r="AX103" s="20">
        <f t="shared" si="61"/>
        <v>39086.085500000001</v>
      </c>
    </row>
    <row r="104" spans="2:50" x14ac:dyDescent="0.3">
      <c r="B104" s="16" t="s">
        <v>142</v>
      </c>
      <c r="C104" s="17">
        <v>462835.68247900001</v>
      </c>
      <c r="D104" s="18">
        <v>559979.31299999997</v>
      </c>
      <c r="E104" s="17">
        <f t="shared" si="47"/>
        <v>97143.630520999955</v>
      </c>
      <c r="F104" s="17">
        <v>16542.797638</v>
      </c>
      <c r="G104" s="18">
        <v>19979.560000000001</v>
      </c>
      <c r="H104" s="17">
        <f t="shared" si="48"/>
        <v>3436.7623620000013</v>
      </c>
      <c r="I104" s="17">
        <v>56572.605529</v>
      </c>
      <c r="J104" s="18">
        <v>52226.192000000003</v>
      </c>
      <c r="K104" s="17">
        <f t="shared" si="49"/>
        <v>-4346.4135289999977</v>
      </c>
      <c r="L104" s="17">
        <v>0</v>
      </c>
      <c r="M104" s="18">
        <v>0</v>
      </c>
      <c r="N104" s="17">
        <f t="shared" si="46"/>
        <v>0</v>
      </c>
      <c r="O104" s="17">
        <v>0.18970000000000001</v>
      </c>
      <c r="P104" s="18">
        <v>0.1</v>
      </c>
      <c r="Q104" s="17">
        <f t="shared" si="50"/>
        <v>-8.9700000000000002E-2</v>
      </c>
      <c r="R104" s="17">
        <v>3600.042794</v>
      </c>
      <c r="S104" s="18">
        <v>2875.87</v>
      </c>
      <c r="T104" s="17">
        <f t="shared" si="51"/>
        <v>-724.17279400000007</v>
      </c>
      <c r="U104" s="17">
        <v>3296.2767739999999</v>
      </c>
      <c r="V104" s="18">
        <v>2863.9969999999998</v>
      </c>
      <c r="W104" s="17">
        <f t="shared" si="52"/>
        <v>-432.27977400000009</v>
      </c>
      <c r="X104" s="17">
        <v>6.0000000000000001E-3</v>
      </c>
      <c r="Y104" s="18">
        <v>7.306</v>
      </c>
      <c r="Z104" s="17">
        <f t="shared" si="53"/>
        <v>7.3</v>
      </c>
      <c r="AA104" s="17">
        <v>466.70715999999999</v>
      </c>
      <c r="AB104" s="18">
        <v>570.07600000000002</v>
      </c>
      <c r="AC104" s="17">
        <f t="shared" si="54"/>
        <v>103.36884000000003</v>
      </c>
      <c r="AD104" s="17">
        <v>10038.34463</v>
      </c>
      <c r="AE104" s="18">
        <v>9749.6479999999992</v>
      </c>
      <c r="AF104" s="17">
        <f t="shared" si="55"/>
        <v>-288.69663000000037</v>
      </c>
      <c r="AG104" s="17">
        <v>414.25561900000002</v>
      </c>
      <c r="AH104" s="18">
        <v>209.28700000000001</v>
      </c>
      <c r="AI104" s="17">
        <f t="shared" si="56"/>
        <v>-204.96861900000002</v>
      </c>
      <c r="AJ104" s="17">
        <v>83.044359999999998</v>
      </c>
      <c r="AK104" s="18">
        <v>1441.3050000000001</v>
      </c>
      <c r="AL104" s="17">
        <f t="shared" si="57"/>
        <v>1358.26064</v>
      </c>
      <c r="AM104" s="17">
        <v>23472.841616000002</v>
      </c>
      <c r="AN104" s="18">
        <v>24789.763999999999</v>
      </c>
      <c r="AO104" s="17">
        <f t="shared" si="58"/>
        <v>1316.9223839999977</v>
      </c>
      <c r="AP104" s="17">
        <v>0.05</v>
      </c>
      <c r="AQ104" s="18">
        <v>8.9999999999999993E-3</v>
      </c>
      <c r="AR104" s="17">
        <f t="shared" si="59"/>
        <v>-4.1000000000000002E-2</v>
      </c>
      <c r="AS104" s="17">
        <v>34875.477558999999</v>
      </c>
      <c r="AT104" s="18">
        <v>32821.788</v>
      </c>
      <c r="AU104" s="17">
        <f t="shared" si="60"/>
        <v>-2053.6895589999986</v>
      </c>
      <c r="AV104" s="17">
        <v>463000.17620799999</v>
      </c>
      <c r="AW104" s="18">
        <v>559720.02300000004</v>
      </c>
      <c r="AX104" s="20">
        <f t="shared" si="61"/>
        <v>96719.846792000055</v>
      </c>
    </row>
    <row r="105" spans="2:50" x14ac:dyDescent="0.3">
      <c r="B105" s="16" t="s">
        <v>250</v>
      </c>
      <c r="C105" s="17">
        <v>19.774799999999999</v>
      </c>
      <c r="D105" s="18">
        <v>6.1319999999999997</v>
      </c>
      <c r="E105" s="17">
        <f t="shared" si="47"/>
        <v>-13.642799999999999</v>
      </c>
      <c r="F105" s="17">
        <v>14976.380821000001</v>
      </c>
      <c r="G105" s="18">
        <v>6427.7629999999999</v>
      </c>
      <c r="H105" s="17">
        <f t="shared" si="48"/>
        <v>-8548.6178209999998</v>
      </c>
      <c r="I105" s="17">
        <v>64755.434999999998</v>
      </c>
      <c r="J105" s="18">
        <v>53803.14</v>
      </c>
      <c r="K105" s="17">
        <f t="shared" si="49"/>
        <v>-10952.294999999998</v>
      </c>
      <c r="L105" s="17">
        <v>0</v>
      </c>
      <c r="M105" s="18">
        <v>0</v>
      </c>
      <c r="N105" s="17">
        <f t="shared" si="46"/>
        <v>0</v>
      </c>
      <c r="O105" s="17">
        <v>0</v>
      </c>
      <c r="P105" s="18">
        <v>8.19</v>
      </c>
      <c r="Q105" s="17">
        <f t="shared" si="50"/>
        <v>8.19</v>
      </c>
      <c r="R105" s="17">
        <v>990.678</v>
      </c>
      <c r="S105" s="18">
        <v>1004.3049999999999</v>
      </c>
      <c r="T105" s="17">
        <f t="shared" si="51"/>
        <v>13.626999999999953</v>
      </c>
      <c r="U105" s="17">
        <v>779.678</v>
      </c>
      <c r="V105" s="18">
        <v>1004.025</v>
      </c>
      <c r="W105" s="17">
        <f t="shared" si="52"/>
        <v>224.34699999999998</v>
      </c>
      <c r="X105" s="17">
        <v>8.1309000000000005</v>
      </c>
      <c r="Y105" s="18">
        <v>8.1929999999999996</v>
      </c>
      <c r="Z105" s="17">
        <f t="shared" si="53"/>
        <v>6.2099999999999156E-2</v>
      </c>
      <c r="AA105" s="17">
        <v>2.5230000000000001</v>
      </c>
      <c r="AB105" s="18">
        <v>42.4</v>
      </c>
      <c r="AC105" s="17">
        <f t="shared" si="54"/>
        <v>39.876999999999995</v>
      </c>
      <c r="AD105" s="17">
        <v>1266.7748300000001</v>
      </c>
      <c r="AE105" s="18">
        <v>1283.4770000000001</v>
      </c>
      <c r="AF105" s="17">
        <f t="shared" si="55"/>
        <v>16.702170000000024</v>
      </c>
      <c r="AG105" s="17">
        <v>2801.4398449999999</v>
      </c>
      <c r="AH105" s="18">
        <v>7007.0140000000001</v>
      </c>
      <c r="AI105" s="17">
        <f t="shared" si="56"/>
        <v>4205.5741550000002</v>
      </c>
      <c r="AJ105" s="17">
        <v>0</v>
      </c>
      <c r="AK105" s="18">
        <v>0</v>
      </c>
      <c r="AL105" s="17">
        <f t="shared" si="57"/>
        <v>0</v>
      </c>
      <c r="AM105" s="17">
        <v>34574.668045999999</v>
      </c>
      <c r="AN105" s="18">
        <v>18615.87</v>
      </c>
      <c r="AO105" s="17">
        <f t="shared" si="58"/>
        <v>-15958.798046</v>
      </c>
      <c r="AP105" s="17">
        <v>0</v>
      </c>
      <c r="AQ105" s="18">
        <v>0</v>
      </c>
      <c r="AR105" s="17">
        <f t="shared" si="59"/>
        <v>0</v>
      </c>
      <c r="AS105" s="17">
        <v>33800.913</v>
      </c>
      <c r="AT105" s="18">
        <v>32192</v>
      </c>
      <c r="AU105" s="17">
        <f t="shared" si="60"/>
        <v>-1608.9130000000005</v>
      </c>
      <c r="AV105" s="17">
        <v>6306.4629999999997</v>
      </c>
      <c r="AW105" s="18">
        <v>83.775999999999996</v>
      </c>
      <c r="AX105" s="20">
        <f t="shared" si="61"/>
        <v>-6222.6869999999999</v>
      </c>
    </row>
    <row r="106" spans="2:50" x14ac:dyDescent="0.3">
      <c r="B106" s="16" t="s">
        <v>347</v>
      </c>
      <c r="C106" s="17">
        <v>3138.0295900000001</v>
      </c>
      <c r="D106" s="18">
        <v>1.6859999999999999</v>
      </c>
      <c r="E106" s="17">
        <f t="shared" si="47"/>
        <v>-3136.3435899999999</v>
      </c>
      <c r="F106" s="17">
        <v>118054.69394</v>
      </c>
      <c r="G106" s="18">
        <v>13601.316000000001</v>
      </c>
      <c r="H106" s="17">
        <f t="shared" si="48"/>
        <v>-104453.37793999999</v>
      </c>
      <c r="I106" s="17">
        <v>157072.25862000001</v>
      </c>
      <c r="J106" s="18">
        <v>31536.286</v>
      </c>
      <c r="K106" s="17">
        <f t="shared" si="49"/>
        <v>-125535.97262000002</v>
      </c>
      <c r="L106" s="17">
        <v>0</v>
      </c>
      <c r="M106" s="18">
        <v>0</v>
      </c>
      <c r="N106" s="17">
        <f t="shared" si="46"/>
        <v>0</v>
      </c>
      <c r="O106" s="17">
        <v>17695.724999999999</v>
      </c>
      <c r="P106" s="18">
        <v>24.54</v>
      </c>
      <c r="Q106" s="17">
        <f t="shared" si="50"/>
        <v>-17671.184999999998</v>
      </c>
      <c r="R106" s="17">
        <v>161761.14000000001</v>
      </c>
      <c r="S106" s="18">
        <v>4050.5030000000002</v>
      </c>
      <c r="T106" s="17">
        <f t="shared" si="51"/>
        <v>-157710.63700000002</v>
      </c>
      <c r="U106" s="17">
        <v>3552.732</v>
      </c>
      <c r="V106" s="18">
        <v>3720.24</v>
      </c>
      <c r="W106" s="17">
        <f t="shared" si="52"/>
        <v>167.50799999999981</v>
      </c>
      <c r="X106" s="17">
        <v>33511.807999999997</v>
      </c>
      <c r="Y106" s="18">
        <v>24.54</v>
      </c>
      <c r="Z106" s="17">
        <f t="shared" si="53"/>
        <v>-33487.267999999996</v>
      </c>
      <c r="AA106" s="17">
        <v>53.09</v>
      </c>
      <c r="AB106" s="18">
        <v>15.54</v>
      </c>
      <c r="AC106" s="17">
        <f t="shared" si="54"/>
        <v>-37.550000000000004</v>
      </c>
      <c r="AD106" s="17">
        <v>5402.0720000000001</v>
      </c>
      <c r="AE106" s="18">
        <v>6018.6310000000003</v>
      </c>
      <c r="AF106" s="17">
        <f t="shared" si="55"/>
        <v>616.5590000000002</v>
      </c>
      <c r="AG106" s="17">
        <v>63.473869999999998</v>
      </c>
      <c r="AH106" s="18">
        <v>43.957999999999998</v>
      </c>
      <c r="AI106" s="17">
        <f t="shared" si="56"/>
        <v>-19.51587</v>
      </c>
      <c r="AJ106" s="17">
        <v>386.40499999999997</v>
      </c>
      <c r="AK106" s="18">
        <v>0.73699999999999999</v>
      </c>
      <c r="AL106" s="17">
        <f t="shared" si="57"/>
        <v>-385.66799999999995</v>
      </c>
      <c r="AM106" s="17">
        <v>4735.5361400000002</v>
      </c>
      <c r="AN106" s="18">
        <v>3539.6990000000001</v>
      </c>
      <c r="AO106" s="17">
        <f t="shared" si="58"/>
        <v>-1195.8371400000001</v>
      </c>
      <c r="AP106" s="17">
        <v>2.4E-2</v>
      </c>
      <c r="AQ106" s="18">
        <v>0</v>
      </c>
      <c r="AR106" s="17">
        <f t="shared" si="59"/>
        <v>-2.4E-2</v>
      </c>
      <c r="AS106" s="17">
        <v>33287.19</v>
      </c>
      <c r="AT106" s="18">
        <v>31444.95</v>
      </c>
      <c r="AU106" s="17">
        <f t="shared" si="60"/>
        <v>-1842.2400000000016</v>
      </c>
      <c r="AV106" s="17">
        <v>21368.542140000001</v>
      </c>
      <c r="AW106" s="18">
        <v>0.73</v>
      </c>
      <c r="AX106" s="20">
        <f t="shared" si="61"/>
        <v>-21367.812140000002</v>
      </c>
    </row>
    <row r="107" spans="2:50" x14ac:dyDescent="0.3">
      <c r="B107" s="16" t="s">
        <v>144</v>
      </c>
      <c r="C107" s="17">
        <v>2027.8678299999999</v>
      </c>
      <c r="D107" s="18">
        <v>1045.4000000000001</v>
      </c>
      <c r="E107" s="17">
        <f t="shared" si="47"/>
        <v>-982.46782999999982</v>
      </c>
      <c r="F107" s="17">
        <v>11098.286497999999</v>
      </c>
      <c r="G107" s="18">
        <v>10977.696</v>
      </c>
      <c r="H107" s="17">
        <f t="shared" si="48"/>
        <v>-120.59049799999957</v>
      </c>
      <c r="I107" s="17">
        <v>24657.653999999999</v>
      </c>
      <c r="J107" s="18">
        <v>36019.716999999997</v>
      </c>
      <c r="K107" s="17">
        <f t="shared" si="49"/>
        <v>11362.062999999998</v>
      </c>
      <c r="L107" s="17">
        <v>0</v>
      </c>
      <c r="M107" s="18">
        <v>0</v>
      </c>
      <c r="N107" s="17">
        <f t="shared" si="46"/>
        <v>0</v>
      </c>
      <c r="O107" s="17">
        <v>0</v>
      </c>
      <c r="P107" s="18">
        <v>5.9660000000000002</v>
      </c>
      <c r="Q107" s="17">
        <f t="shared" si="50"/>
        <v>5.9660000000000002</v>
      </c>
      <c r="R107" s="17">
        <v>2570.5429869999998</v>
      </c>
      <c r="S107" s="18">
        <v>1243.818</v>
      </c>
      <c r="T107" s="17">
        <f t="shared" si="51"/>
        <v>-1326.7249869999998</v>
      </c>
      <c r="U107" s="17">
        <v>2085.3330000000001</v>
      </c>
      <c r="V107" s="18">
        <v>716.25</v>
      </c>
      <c r="W107" s="17">
        <f t="shared" si="52"/>
        <v>-1369.0830000000001</v>
      </c>
      <c r="X107" s="17">
        <v>854.32600000000002</v>
      </c>
      <c r="Y107" s="18">
        <v>1131.866</v>
      </c>
      <c r="Z107" s="17">
        <f t="shared" si="53"/>
        <v>277.53999999999996</v>
      </c>
      <c r="AA107" s="17">
        <v>2712.4290000000001</v>
      </c>
      <c r="AB107" s="18">
        <v>2472.8530000000001</v>
      </c>
      <c r="AC107" s="17">
        <f t="shared" si="54"/>
        <v>-239.57600000000002</v>
      </c>
      <c r="AD107" s="17">
        <v>3418.0138999999999</v>
      </c>
      <c r="AE107" s="18">
        <v>5126.5860000000002</v>
      </c>
      <c r="AF107" s="17">
        <f t="shared" si="55"/>
        <v>1708.5721000000003</v>
      </c>
      <c r="AG107" s="17">
        <v>19.229479999999999</v>
      </c>
      <c r="AH107" s="18">
        <v>17.033000000000001</v>
      </c>
      <c r="AI107" s="17">
        <f t="shared" si="56"/>
        <v>-2.1964799999999975</v>
      </c>
      <c r="AJ107" s="17">
        <v>77.264759999999995</v>
      </c>
      <c r="AK107" s="18">
        <v>86.751999999999995</v>
      </c>
      <c r="AL107" s="17">
        <f t="shared" si="57"/>
        <v>9.4872399999999999</v>
      </c>
      <c r="AM107" s="17">
        <v>7029.5649299999995</v>
      </c>
      <c r="AN107" s="18">
        <v>6112.3530000000001</v>
      </c>
      <c r="AO107" s="17">
        <f t="shared" si="58"/>
        <v>-917.21192999999948</v>
      </c>
      <c r="AP107" s="17">
        <v>6.63</v>
      </c>
      <c r="AQ107" s="18">
        <v>105.623</v>
      </c>
      <c r="AR107" s="17">
        <f t="shared" si="59"/>
        <v>98.993000000000009</v>
      </c>
      <c r="AS107" s="17">
        <v>19413.298999999999</v>
      </c>
      <c r="AT107" s="18">
        <v>31420.587</v>
      </c>
      <c r="AU107" s="17">
        <f t="shared" si="60"/>
        <v>12007.288</v>
      </c>
      <c r="AV107" s="17">
        <v>1689.138271</v>
      </c>
      <c r="AW107" s="18">
        <v>430.964</v>
      </c>
      <c r="AX107" s="20">
        <f t="shared" si="61"/>
        <v>-1258.1742710000001</v>
      </c>
    </row>
    <row r="108" spans="2:50" x14ac:dyDescent="0.3">
      <c r="B108" s="16" t="s">
        <v>527</v>
      </c>
      <c r="C108" s="17">
        <v>239.07939999999999</v>
      </c>
      <c r="D108" s="18">
        <v>2057.0030000000002</v>
      </c>
      <c r="E108" s="17">
        <f t="shared" si="47"/>
        <v>1817.9236000000001</v>
      </c>
      <c r="F108" s="17">
        <v>6977.76145</v>
      </c>
      <c r="G108" s="18">
        <v>7629.6080000000002</v>
      </c>
      <c r="H108" s="17">
        <f t="shared" si="48"/>
        <v>651.84655000000021</v>
      </c>
      <c r="I108" s="17">
        <v>30439.816920000001</v>
      </c>
      <c r="J108" s="18">
        <v>43104.74</v>
      </c>
      <c r="K108" s="17">
        <f t="shared" si="49"/>
        <v>12664.923079999997</v>
      </c>
      <c r="L108" s="17">
        <v>0</v>
      </c>
      <c r="M108" s="18">
        <v>0</v>
      </c>
      <c r="N108" s="17">
        <f t="shared" si="46"/>
        <v>0</v>
      </c>
      <c r="O108" s="17">
        <v>0</v>
      </c>
      <c r="P108" s="18">
        <v>0</v>
      </c>
      <c r="Q108" s="17">
        <f t="shared" si="50"/>
        <v>0</v>
      </c>
      <c r="R108" s="17">
        <v>6086.2035999999998</v>
      </c>
      <c r="S108" s="18">
        <v>8668.4989999999998</v>
      </c>
      <c r="T108" s="17">
        <f t="shared" si="51"/>
        <v>2582.2954</v>
      </c>
      <c r="U108" s="17">
        <v>216.851</v>
      </c>
      <c r="V108" s="18">
        <v>1227.8</v>
      </c>
      <c r="W108" s="17">
        <f t="shared" si="52"/>
        <v>1010.949</v>
      </c>
      <c r="X108" s="17">
        <v>4183.5739999999996</v>
      </c>
      <c r="Y108" s="18">
        <v>6575.6580000000004</v>
      </c>
      <c r="Z108" s="17">
        <f t="shared" si="53"/>
        <v>2392.0840000000007</v>
      </c>
      <c r="AA108" s="17">
        <v>794.85599999999999</v>
      </c>
      <c r="AB108" s="18">
        <v>923.20799999999997</v>
      </c>
      <c r="AC108" s="17">
        <f t="shared" si="54"/>
        <v>128.35199999999998</v>
      </c>
      <c r="AD108" s="17">
        <v>2008.9849999999999</v>
      </c>
      <c r="AE108" s="18">
        <v>2047.625</v>
      </c>
      <c r="AF108" s="17">
        <f t="shared" si="55"/>
        <v>38.6400000000001</v>
      </c>
      <c r="AG108" s="17">
        <v>852.5915</v>
      </c>
      <c r="AH108" s="18">
        <v>21.38</v>
      </c>
      <c r="AI108" s="17">
        <f t="shared" si="56"/>
        <v>-831.2115</v>
      </c>
      <c r="AJ108" s="17">
        <v>3.2408000000000001</v>
      </c>
      <c r="AK108" s="18">
        <v>0.83099999999999996</v>
      </c>
      <c r="AL108" s="17">
        <f t="shared" si="57"/>
        <v>-2.4098000000000002</v>
      </c>
      <c r="AM108" s="17">
        <v>2339.9155500000002</v>
      </c>
      <c r="AN108" s="18">
        <v>3257.2570000000001</v>
      </c>
      <c r="AO108" s="17">
        <f t="shared" si="58"/>
        <v>917.3414499999999</v>
      </c>
      <c r="AP108" s="17">
        <v>2395.8986</v>
      </c>
      <c r="AQ108" s="18">
        <v>0</v>
      </c>
      <c r="AR108" s="17">
        <f t="shared" si="59"/>
        <v>-2395.8986</v>
      </c>
      <c r="AS108" s="17">
        <v>18879.18232</v>
      </c>
      <c r="AT108" s="18">
        <v>30260.335999999999</v>
      </c>
      <c r="AU108" s="17">
        <f t="shared" si="60"/>
        <v>11381.153679999999</v>
      </c>
      <c r="AV108" s="17">
        <v>2508.1089999999999</v>
      </c>
      <c r="AW108" s="18">
        <v>1036.557</v>
      </c>
      <c r="AX108" s="20">
        <f t="shared" si="61"/>
        <v>-1471.5519999999999</v>
      </c>
    </row>
    <row r="109" spans="2:50" x14ac:dyDescent="0.3">
      <c r="B109" s="21" t="s">
        <v>350</v>
      </c>
      <c r="C109" s="22"/>
      <c r="D109" s="18">
        <v>49388.614999999998</v>
      </c>
      <c r="E109" s="22"/>
      <c r="F109" s="22"/>
      <c r="G109" s="18">
        <v>288723.69699999999</v>
      </c>
      <c r="H109" s="22"/>
      <c r="I109" s="22"/>
      <c r="J109" s="18">
        <v>33808.773000000001</v>
      </c>
      <c r="K109" s="22"/>
      <c r="L109" s="22"/>
      <c r="M109" s="18">
        <v>0</v>
      </c>
      <c r="N109" s="18">
        <f t="shared" si="46"/>
        <v>0</v>
      </c>
      <c r="O109" s="22"/>
      <c r="P109" s="18">
        <v>4191.3459999999995</v>
      </c>
      <c r="Q109" s="22"/>
      <c r="R109" s="22"/>
      <c r="S109" s="18">
        <v>210811.155</v>
      </c>
      <c r="T109" s="22"/>
      <c r="U109" s="22"/>
      <c r="V109" s="18">
        <v>39608.084999999999</v>
      </c>
      <c r="W109" s="22"/>
      <c r="X109" s="22"/>
      <c r="Y109" s="18">
        <v>3891.636</v>
      </c>
      <c r="Z109" s="22"/>
      <c r="AA109" s="22"/>
      <c r="AB109" s="18">
        <v>28296.400000000001</v>
      </c>
      <c r="AC109" s="22"/>
      <c r="AD109" s="22"/>
      <c r="AE109" s="18">
        <v>48705.597000000002</v>
      </c>
      <c r="AF109" s="22"/>
      <c r="AG109" s="22"/>
      <c r="AH109" s="18">
        <v>10645.857</v>
      </c>
      <c r="AI109" s="22"/>
      <c r="AJ109" s="22"/>
      <c r="AK109" s="18">
        <v>726.173</v>
      </c>
      <c r="AL109" s="22"/>
      <c r="AM109" s="22"/>
      <c r="AN109" s="18">
        <v>3210.3789999999999</v>
      </c>
      <c r="AO109" s="22"/>
      <c r="AP109" s="22"/>
      <c r="AQ109" s="18">
        <v>0</v>
      </c>
      <c r="AR109" s="22"/>
      <c r="AS109" s="22"/>
      <c r="AT109" s="18">
        <v>29808.067999999999</v>
      </c>
      <c r="AU109" s="22"/>
      <c r="AV109" s="22"/>
      <c r="AW109" s="18">
        <v>35825.82</v>
      </c>
      <c r="AX109" s="23"/>
    </row>
    <row r="110" spans="2:50" x14ac:dyDescent="0.3">
      <c r="B110" s="16" t="s">
        <v>553</v>
      </c>
      <c r="C110" s="17">
        <v>1.25</v>
      </c>
      <c r="D110" s="18">
        <v>184.8</v>
      </c>
      <c r="E110" s="17">
        <f t="shared" ref="E110:E124" si="62">D110-C110</f>
        <v>183.55</v>
      </c>
      <c r="F110" s="17">
        <v>1053.5844999999999</v>
      </c>
      <c r="G110" s="18">
        <v>1730.9839999999999</v>
      </c>
      <c r="H110" s="17">
        <f t="shared" ref="H110:H124" si="63">G110-F110</f>
        <v>677.39949999999999</v>
      </c>
      <c r="I110" s="17">
        <v>4226.43</v>
      </c>
      <c r="J110" s="18">
        <v>28644.04</v>
      </c>
      <c r="K110" s="17">
        <f t="shared" ref="K110:K124" si="64">J110-I110</f>
        <v>24417.61</v>
      </c>
      <c r="L110" s="17">
        <v>0</v>
      </c>
      <c r="M110" s="18">
        <v>0</v>
      </c>
      <c r="N110" s="17">
        <f t="shared" si="46"/>
        <v>0</v>
      </c>
      <c r="O110" s="17">
        <v>0</v>
      </c>
      <c r="P110" s="18">
        <v>0</v>
      </c>
      <c r="Q110" s="17">
        <f t="shared" ref="Q110:Q124" si="65">P110-O110</f>
        <v>0</v>
      </c>
      <c r="R110" s="17">
        <v>859.41700000000003</v>
      </c>
      <c r="S110" s="18">
        <v>1077.547</v>
      </c>
      <c r="T110" s="17">
        <f t="shared" ref="T110:T124" si="66">S110-R110</f>
        <v>218.13</v>
      </c>
      <c r="U110" s="17">
        <v>819.41700000000003</v>
      </c>
      <c r="V110" s="18">
        <v>1029.5429999999999</v>
      </c>
      <c r="W110" s="17">
        <f t="shared" ref="W110:W124" si="67">V110-U110</f>
        <v>210.12599999999986</v>
      </c>
      <c r="X110" s="17">
        <v>0</v>
      </c>
      <c r="Y110" s="18">
        <v>0</v>
      </c>
      <c r="Z110" s="17">
        <f t="shared" ref="Z110:Z124" si="68">Y110-X110</f>
        <v>0</v>
      </c>
      <c r="AA110" s="17">
        <v>0</v>
      </c>
      <c r="AB110" s="18">
        <v>3.1</v>
      </c>
      <c r="AC110" s="17">
        <f t="shared" ref="AC110:AC124" si="69">AB110-AA110</f>
        <v>3.1</v>
      </c>
      <c r="AD110" s="17">
        <v>49.781999999999996</v>
      </c>
      <c r="AE110" s="18">
        <v>120.949</v>
      </c>
      <c r="AF110" s="17">
        <f t="shared" ref="AF110:AF124" si="70">AE110-AD110</f>
        <v>71.167000000000002</v>
      </c>
      <c r="AG110" s="17">
        <v>0.3992</v>
      </c>
      <c r="AH110" s="18">
        <v>59.7</v>
      </c>
      <c r="AI110" s="17">
        <f t="shared" ref="AI110:AI124" si="71">AH110-AG110</f>
        <v>59.300800000000002</v>
      </c>
      <c r="AJ110" s="17">
        <v>10.24</v>
      </c>
      <c r="AK110" s="18">
        <v>66.62</v>
      </c>
      <c r="AL110" s="17">
        <f t="shared" ref="AL110:AL124" si="72">AK110-AJ110</f>
        <v>56.38</v>
      </c>
      <c r="AM110" s="17">
        <v>4361.4263000000001</v>
      </c>
      <c r="AN110" s="18">
        <v>369.74200000000002</v>
      </c>
      <c r="AO110" s="17">
        <f t="shared" ref="AO110:AO124" si="73">AN110-AM110</f>
        <v>-3991.6842999999999</v>
      </c>
      <c r="AP110" s="17">
        <v>0</v>
      </c>
      <c r="AQ110" s="18">
        <v>0</v>
      </c>
      <c r="AR110" s="17">
        <f t="shared" ref="AR110:AR124" si="74">AQ110-AP110</f>
        <v>0</v>
      </c>
      <c r="AS110" s="17">
        <v>0</v>
      </c>
      <c r="AT110" s="18">
        <v>28860.6</v>
      </c>
      <c r="AU110" s="17">
        <f t="shared" ref="AU110:AU124" si="75">AT110-AS110</f>
        <v>28860.6</v>
      </c>
      <c r="AV110" s="17">
        <v>0</v>
      </c>
      <c r="AW110" s="18">
        <v>1.5660000000000001</v>
      </c>
      <c r="AX110" s="20">
        <f t="shared" ref="AX110:AX124" si="76">AW110-AV110</f>
        <v>1.5660000000000001</v>
      </c>
    </row>
    <row r="111" spans="2:50" x14ac:dyDescent="0.3">
      <c r="B111" s="16" t="s">
        <v>217</v>
      </c>
      <c r="C111" s="17">
        <v>168874.90400000001</v>
      </c>
      <c r="D111" s="18">
        <v>170601.77600000001</v>
      </c>
      <c r="E111" s="17">
        <f t="shared" si="62"/>
        <v>1726.872000000003</v>
      </c>
      <c r="F111" s="17">
        <v>26075.088680000001</v>
      </c>
      <c r="G111" s="18">
        <v>30438.394</v>
      </c>
      <c r="H111" s="17">
        <f t="shared" si="63"/>
        <v>4363.3053199999995</v>
      </c>
      <c r="I111" s="17">
        <v>37840.583100000003</v>
      </c>
      <c r="J111" s="18">
        <v>28867.22</v>
      </c>
      <c r="K111" s="17">
        <f t="shared" si="64"/>
        <v>-8973.3631000000023</v>
      </c>
      <c r="L111" s="17">
        <v>0</v>
      </c>
      <c r="M111" s="18">
        <v>0</v>
      </c>
      <c r="N111" s="17">
        <f t="shared" si="46"/>
        <v>0</v>
      </c>
      <c r="O111" s="17">
        <v>0</v>
      </c>
      <c r="P111" s="18">
        <v>4704.92</v>
      </c>
      <c r="Q111" s="17">
        <f t="shared" si="65"/>
        <v>4704.92</v>
      </c>
      <c r="R111" s="17">
        <v>0</v>
      </c>
      <c r="S111" s="18">
        <v>0</v>
      </c>
      <c r="T111" s="17">
        <f t="shared" si="66"/>
        <v>0</v>
      </c>
      <c r="U111" s="17">
        <v>0</v>
      </c>
      <c r="V111" s="18">
        <v>0</v>
      </c>
      <c r="W111" s="17">
        <f t="shared" si="67"/>
        <v>0</v>
      </c>
      <c r="X111" s="17">
        <v>12.613</v>
      </c>
      <c r="Y111" s="18">
        <v>14.95</v>
      </c>
      <c r="Z111" s="17">
        <f t="shared" si="68"/>
        <v>2.3369999999999997</v>
      </c>
      <c r="AA111" s="17">
        <v>0</v>
      </c>
      <c r="AB111" s="18">
        <v>7.5</v>
      </c>
      <c r="AC111" s="17">
        <f t="shared" si="69"/>
        <v>7.5</v>
      </c>
      <c r="AD111" s="17">
        <v>2097.4243999999999</v>
      </c>
      <c r="AE111" s="18">
        <v>5382.6149999999998</v>
      </c>
      <c r="AF111" s="17">
        <f t="shared" si="70"/>
        <v>3285.1905999999999</v>
      </c>
      <c r="AG111" s="17">
        <v>9004.4614600000004</v>
      </c>
      <c r="AH111" s="18">
        <v>8027.0129999999999</v>
      </c>
      <c r="AI111" s="17">
        <f t="shared" si="71"/>
        <v>-977.44846000000052</v>
      </c>
      <c r="AJ111" s="17">
        <v>4.2999999999999997E-2</v>
      </c>
      <c r="AK111" s="18">
        <v>0</v>
      </c>
      <c r="AL111" s="17">
        <f t="shared" si="72"/>
        <v>-4.2999999999999997E-2</v>
      </c>
      <c r="AM111" s="17">
        <v>13523.206200000001</v>
      </c>
      <c r="AN111" s="18">
        <v>15516.767</v>
      </c>
      <c r="AO111" s="17">
        <f t="shared" si="73"/>
        <v>1993.5607999999993</v>
      </c>
      <c r="AP111" s="17">
        <v>1778.82</v>
      </c>
      <c r="AQ111" s="18">
        <v>1710.5</v>
      </c>
      <c r="AR111" s="17">
        <f t="shared" si="74"/>
        <v>-68.319999999999936</v>
      </c>
      <c r="AS111" s="17">
        <v>37548.310100000002</v>
      </c>
      <c r="AT111" s="18">
        <v>28674.887999999999</v>
      </c>
      <c r="AU111" s="17">
        <f t="shared" si="75"/>
        <v>-8873.4221000000034</v>
      </c>
      <c r="AV111" s="17">
        <v>170604.51762</v>
      </c>
      <c r="AW111" s="18">
        <v>172283.65700000001</v>
      </c>
      <c r="AX111" s="20">
        <f t="shared" si="76"/>
        <v>1679.1393800000078</v>
      </c>
    </row>
    <row r="112" spans="2:50" x14ac:dyDescent="0.3">
      <c r="B112" s="16" t="s">
        <v>168</v>
      </c>
      <c r="C112" s="17">
        <v>0.29504999999999998</v>
      </c>
      <c r="D112" s="18">
        <v>2499.2829999999999</v>
      </c>
      <c r="E112" s="17">
        <f t="shared" si="62"/>
        <v>2498.9879499999997</v>
      </c>
      <c r="F112" s="17">
        <v>4318.3879260000003</v>
      </c>
      <c r="G112" s="18">
        <v>15648.331</v>
      </c>
      <c r="H112" s="17">
        <f t="shared" si="63"/>
        <v>11329.943073999999</v>
      </c>
      <c r="I112" s="17">
        <v>85.384</v>
      </c>
      <c r="J112" s="18">
        <v>27768.075000000001</v>
      </c>
      <c r="K112" s="17">
        <f t="shared" si="64"/>
        <v>27682.691000000003</v>
      </c>
      <c r="L112" s="17">
        <v>0</v>
      </c>
      <c r="M112" s="18">
        <v>0</v>
      </c>
      <c r="N112" s="17">
        <f t="shared" si="46"/>
        <v>0</v>
      </c>
      <c r="O112" s="17">
        <v>0</v>
      </c>
      <c r="P112" s="18">
        <v>0</v>
      </c>
      <c r="Q112" s="17">
        <f t="shared" si="65"/>
        <v>0</v>
      </c>
      <c r="R112" s="17">
        <v>133.23284000000001</v>
      </c>
      <c r="S112" s="18">
        <v>17.553000000000001</v>
      </c>
      <c r="T112" s="17">
        <f t="shared" si="66"/>
        <v>-115.67984000000001</v>
      </c>
      <c r="U112" s="17">
        <v>0.4</v>
      </c>
      <c r="V112" s="18">
        <v>0.55400000000000005</v>
      </c>
      <c r="W112" s="17">
        <f t="shared" si="67"/>
        <v>0.15400000000000003</v>
      </c>
      <c r="X112" s="17">
        <v>0</v>
      </c>
      <c r="Y112" s="18">
        <v>0</v>
      </c>
      <c r="Z112" s="17">
        <f t="shared" si="68"/>
        <v>0</v>
      </c>
      <c r="AA112" s="17">
        <v>433.29899999999998</v>
      </c>
      <c r="AB112" s="18">
        <v>618.66600000000005</v>
      </c>
      <c r="AC112" s="17">
        <f t="shared" si="69"/>
        <v>185.36700000000008</v>
      </c>
      <c r="AD112" s="17">
        <v>1912.9213</v>
      </c>
      <c r="AE112" s="18">
        <v>10328.316000000001</v>
      </c>
      <c r="AF112" s="17">
        <f t="shared" si="70"/>
        <v>8415.3947000000007</v>
      </c>
      <c r="AG112" s="17">
        <v>190.00872000000001</v>
      </c>
      <c r="AH112" s="18">
        <v>300.34500000000003</v>
      </c>
      <c r="AI112" s="17">
        <f t="shared" si="71"/>
        <v>110.33628000000002</v>
      </c>
      <c r="AJ112" s="17">
        <v>1.1970000000000001</v>
      </c>
      <c r="AK112" s="18">
        <v>3.68</v>
      </c>
      <c r="AL112" s="17">
        <f t="shared" si="72"/>
        <v>2.4830000000000001</v>
      </c>
      <c r="AM112" s="17">
        <v>1731.4508209999999</v>
      </c>
      <c r="AN112" s="18">
        <v>2287.239</v>
      </c>
      <c r="AO112" s="17">
        <f t="shared" si="73"/>
        <v>555.78817900000013</v>
      </c>
      <c r="AP112" s="17">
        <v>0.77</v>
      </c>
      <c r="AQ112" s="18">
        <v>0</v>
      </c>
      <c r="AR112" s="17">
        <f t="shared" si="74"/>
        <v>-0.77</v>
      </c>
      <c r="AS112" s="17">
        <v>0</v>
      </c>
      <c r="AT112" s="18">
        <v>27636.169000000002</v>
      </c>
      <c r="AU112" s="17">
        <f t="shared" si="75"/>
        <v>27636.169000000002</v>
      </c>
      <c r="AV112" s="17">
        <v>1.187295</v>
      </c>
      <c r="AW112" s="18">
        <v>4723.7219999999998</v>
      </c>
      <c r="AX112" s="20">
        <f t="shared" si="76"/>
        <v>4722.534705</v>
      </c>
    </row>
    <row r="113" spans="2:50" x14ac:dyDescent="0.3">
      <c r="B113" s="16" t="s">
        <v>622</v>
      </c>
      <c r="C113" s="17">
        <v>1.3819999999999999</v>
      </c>
      <c r="D113" s="18">
        <v>657343.48199999996</v>
      </c>
      <c r="E113" s="17">
        <f t="shared" si="62"/>
        <v>657342.1</v>
      </c>
      <c r="F113" s="17">
        <v>1916.223</v>
      </c>
      <c r="G113" s="18">
        <v>21122.202000000001</v>
      </c>
      <c r="H113" s="17">
        <f t="shared" si="63"/>
        <v>19205.978999999999</v>
      </c>
      <c r="I113" s="17">
        <v>7597.2169999999996</v>
      </c>
      <c r="J113" s="18">
        <v>8180.1490000000003</v>
      </c>
      <c r="K113" s="17">
        <f t="shared" si="64"/>
        <v>582.9320000000007</v>
      </c>
      <c r="L113" s="17">
        <v>0</v>
      </c>
      <c r="M113" s="18">
        <v>0</v>
      </c>
      <c r="N113" s="17">
        <f t="shared" si="46"/>
        <v>0</v>
      </c>
      <c r="O113" s="17">
        <v>0</v>
      </c>
      <c r="P113" s="18">
        <v>0</v>
      </c>
      <c r="Q113" s="17">
        <f t="shared" si="65"/>
        <v>0</v>
      </c>
      <c r="R113" s="17">
        <v>88.704999999999998</v>
      </c>
      <c r="S113" s="18">
        <v>102.935</v>
      </c>
      <c r="T113" s="17">
        <f t="shared" si="66"/>
        <v>14.230000000000004</v>
      </c>
      <c r="U113" s="17">
        <v>88.704999999999998</v>
      </c>
      <c r="V113" s="18">
        <v>102.935</v>
      </c>
      <c r="W113" s="17">
        <f t="shared" si="67"/>
        <v>14.230000000000004</v>
      </c>
      <c r="X113" s="17">
        <v>0</v>
      </c>
      <c r="Y113" s="18">
        <v>0.11600000000000001</v>
      </c>
      <c r="Z113" s="17">
        <f t="shared" si="68"/>
        <v>0.11600000000000001</v>
      </c>
      <c r="AA113" s="17">
        <v>1406.153</v>
      </c>
      <c r="AB113" s="18">
        <v>1758.606</v>
      </c>
      <c r="AC113" s="17">
        <f t="shared" si="69"/>
        <v>352.45299999999997</v>
      </c>
      <c r="AD113" s="17">
        <v>0.35</v>
      </c>
      <c r="AE113" s="18">
        <v>7.7149999999999999</v>
      </c>
      <c r="AF113" s="17">
        <f t="shared" si="70"/>
        <v>7.3650000000000002</v>
      </c>
      <c r="AG113" s="17">
        <v>1.052</v>
      </c>
      <c r="AH113" s="18">
        <v>0.54800000000000004</v>
      </c>
      <c r="AI113" s="17">
        <f t="shared" si="71"/>
        <v>-0.504</v>
      </c>
      <c r="AJ113" s="17">
        <v>0</v>
      </c>
      <c r="AK113" s="18">
        <v>0</v>
      </c>
      <c r="AL113" s="17">
        <f t="shared" si="72"/>
        <v>0</v>
      </c>
      <c r="AM113" s="17">
        <v>252.25800000000001</v>
      </c>
      <c r="AN113" s="18">
        <v>394.166</v>
      </c>
      <c r="AO113" s="17">
        <f t="shared" si="73"/>
        <v>141.90799999999999</v>
      </c>
      <c r="AP113" s="17">
        <v>0</v>
      </c>
      <c r="AQ113" s="18">
        <v>9.4160000000000004</v>
      </c>
      <c r="AR113" s="17">
        <f t="shared" si="74"/>
        <v>9.4160000000000004</v>
      </c>
      <c r="AS113" s="17">
        <v>7758.13</v>
      </c>
      <c r="AT113" s="18">
        <v>27036.322</v>
      </c>
      <c r="AU113" s="17">
        <f t="shared" si="75"/>
        <v>19278.191999999999</v>
      </c>
      <c r="AV113" s="17">
        <v>8.1739999999999995</v>
      </c>
      <c r="AW113" s="18">
        <v>657345.42500000005</v>
      </c>
      <c r="AX113" s="20">
        <f t="shared" si="76"/>
        <v>657337.25100000005</v>
      </c>
    </row>
    <row r="114" spans="2:50" x14ac:dyDescent="0.3">
      <c r="B114" s="16" t="s">
        <v>418</v>
      </c>
      <c r="C114" s="17">
        <v>0.50609999999999999</v>
      </c>
      <c r="D114" s="18">
        <v>0.73199999999999998</v>
      </c>
      <c r="E114" s="17">
        <f t="shared" si="62"/>
        <v>0.22589999999999999</v>
      </c>
      <c r="F114" s="17">
        <v>6881.3173999999999</v>
      </c>
      <c r="G114" s="18">
        <v>4441.09</v>
      </c>
      <c r="H114" s="17">
        <f t="shared" si="63"/>
        <v>-2440.2273999999998</v>
      </c>
      <c r="I114" s="17">
        <v>24502.854599999999</v>
      </c>
      <c r="J114" s="18">
        <v>26821.97</v>
      </c>
      <c r="K114" s="17">
        <f t="shared" si="64"/>
        <v>2319.1154000000024</v>
      </c>
      <c r="L114" s="17">
        <v>0</v>
      </c>
      <c r="M114" s="18">
        <v>0</v>
      </c>
      <c r="N114" s="17">
        <f t="shared" si="46"/>
        <v>0</v>
      </c>
      <c r="O114" s="17">
        <v>0</v>
      </c>
      <c r="P114" s="18">
        <v>15.1</v>
      </c>
      <c r="Q114" s="17">
        <f t="shared" si="65"/>
        <v>15.1</v>
      </c>
      <c r="R114" s="17">
        <v>1750</v>
      </c>
      <c r="S114" s="18">
        <v>25</v>
      </c>
      <c r="T114" s="17">
        <f t="shared" si="66"/>
        <v>-1725</v>
      </c>
      <c r="U114" s="17">
        <v>0</v>
      </c>
      <c r="V114" s="18">
        <v>0</v>
      </c>
      <c r="W114" s="17">
        <f t="shared" si="67"/>
        <v>0</v>
      </c>
      <c r="X114" s="17">
        <v>0</v>
      </c>
      <c r="Y114" s="18">
        <v>0</v>
      </c>
      <c r="Z114" s="17">
        <f t="shared" si="68"/>
        <v>0</v>
      </c>
      <c r="AA114" s="17">
        <v>3513.7498999999998</v>
      </c>
      <c r="AB114" s="18">
        <v>1517.27</v>
      </c>
      <c r="AC114" s="17">
        <f t="shared" si="69"/>
        <v>-1996.4798999999998</v>
      </c>
      <c r="AD114" s="17">
        <v>27.549199999999999</v>
      </c>
      <c r="AE114" s="18">
        <v>1359.4960000000001</v>
      </c>
      <c r="AF114" s="17">
        <f t="shared" si="70"/>
        <v>1331.9468000000002</v>
      </c>
      <c r="AG114" s="17">
        <v>19.295200000000001</v>
      </c>
      <c r="AH114" s="18">
        <v>18.657</v>
      </c>
      <c r="AI114" s="17">
        <f t="shared" si="71"/>
        <v>-0.63820000000000121</v>
      </c>
      <c r="AJ114" s="17">
        <v>0</v>
      </c>
      <c r="AK114" s="18">
        <v>0</v>
      </c>
      <c r="AL114" s="17">
        <f t="shared" si="72"/>
        <v>0</v>
      </c>
      <c r="AM114" s="17">
        <v>1391.6973</v>
      </c>
      <c r="AN114" s="18">
        <v>1454.0989999999999</v>
      </c>
      <c r="AO114" s="17">
        <f t="shared" si="73"/>
        <v>62.401699999999892</v>
      </c>
      <c r="AP114" s="17">
        <v>0</v>
      </c>
      <c r="AQ114" s="18">
        <v>0</v>
      </c>
      <c r="AR114" s="17">
        <f t="shared" si="74"/>
        <v>0</v>
      </c>
      <c r="AS114" s="17">
        <v>24681.419000000002</v>
      </c>
      <c r="AT114" s="18">
        <v>26888.685000000001</v>
      </c>
      <c r="AU114" s="17">
        <f t="shared" si="75"/>
        <v>2207.2659999999996</v>
      </c>
      <c r="AV114" s="17">
        <v>0.96750000000000003</v>
      </c>
      <c r="AW114" s="18">
        <v>0.58199999999999996</v>
      </c>
      <c r="AX114" s="20">
        <f t="shared" si="76"/>
        <v>-0.38550000000000006</v>
      </c>
    </row>
    <row r="115" spans="2:50" x14ac:dyDescent="0.3">
      <c r="B115" s="16" t="s">
        <v>595</v>
      </c>
      <c r="C115" s="17">
        <v>715.26400000000001</v>
      </c>
      <c r="D115" s="18">
        <v>347.12799999999999</v>
      </c>
      <c r="E115" s="17">
        <f t="shared" si="62"/>
        <v>-368.13600000000002</v>
      </c>
      <c r="F115" s="17">
        <v>84841.496459999995</v>
      </c>
      <c r="G115" s="18">
        <v>60403.101000000002</v>
      </c>
      <c r="H115" s="17">
        <f t="shared" si="63"/>
        <v>-24438.395459999992</v>
      </c>
      <c r="I115" s="17">
        <v>19549.453000000001</v>
      </c>
      <c r="J115" s="18">
        <v>47415.078000000001</v>
      </c>
      <c r="K115" s="17">
        <f t="shared" si="64"/>
        <v>27865.625</v>
      </c>
      <c r="L115" s="17">
        <v>0</v>
      </c>
      <c r="M115" s="18">
        <v>0</v>
      </c>
      <c r="N115" s="17">
        <f t="shared" si="46"/>
        <v>0</v>
      </c>
      <c r="O115" s="17">
        <v>0</v>
      </c>
      <c r="P115" s="18">
        <v>0</v>
      </c>
      <c r="Q115" s="17">
        <f t="shared" si="65"/>
        <v>0</v>
      </c>
      <c r="R115" s="17">
        <v>37219.764999999999</v>
      </c>
      <c r="S115" s="18">
        <v>14652.915999999999</v>
      </c>
      <c r="T115" s="17">
        <f t="shared" si="66"/>
        <v>-22566.849000000002</v>
      </c>
      <c r="U115" s="17">
        <v>20885.915000000001</v>
      </c>
      <c r="V115" s="18">
        <v>1.1000000000000001</v>
      </c>
      <c r="W115" s="17">
        <f t="shared" si="67"/>
        <v>-20884.815000000002</v>
      </c>
      <c r="X115" s="17">
        <v>0</v>
      </c>
      <c r="Y115" s="18">
        <v>0</v>
      </c>
      <c r="Z115" s="17">
        <f t="shared" si="68"/>
        <v>0</v>
      </c>
      <c r="AA115" s="17">
        <v>0</v>
      </c>
      <c r="AB115" s="18">
        <v>25.274999999999999</v>
      </c>
      <c r="AC115" s="17">
        <f t="shared" si="69"/>
        <v>25.274999999999999</v>
      </c>
      <c r="AD115" s="17">
        <v>60002.868000000002</v>
      </c>
      <c r="AE115" s="18">
        <v>54092.811000000002</v>
      </c>
      <c r="AF115" s="17">
        <f t="shared" si="70"/>
        <v>-5910.0570000000007</v>
      </c>
      <c r="AG115" s="17">
        <v>75.437460000000002</v>
      </c>
      <c r="AH115" s="18">
        <v>384.56299999999999</v>
      </c>
      <c r="AI115" s="17">
        <f t="shared" si="71"/>
        <v>309.12554</v>
      </c>
      <c r="AJ115" s="17">
        <v>0</v>
      </c>
      <c r="AK115" s="18">
        <v>0</v>
      </c>
      <c r="AL115" s="17">
        <f t="shared" si="72"/>
        <v>0</v>
      </c>
      <c r="AM115" s="17">
        <v>7431.64</v>
      </c>
      <c r="AN115" s="18">
        <v>12003.447</v>
      </c>
      <c r="AO115" s="17">
        <f t="shared" si="73"/>
        <v>4571.8069999999998</v>
      </c>
      <c r="AP115" s="17">
        <v>0</v>
      </c>
      <c r="AQ115" s="18">
        <v>0</v>
      </c>
      <c r="AR115" s="17">
        <f t="shared" si="74"/>
        <v>0</v>
      </c>
      <c r="AS115" s="17">
        <v>29.4</v>
      </c>
      <c r="AT115" s="18">
        <v>26806.145</v>
      </c>
      <c r="AU115" s="17">
        <f t="shared" si="75"/>
        <v>26776.744999999999</v>
      </c>
      <c r="AV115" s="17">
        <v>347.10300000000001</v>
      </c>
      <c r="AW115" s="18">
        <v>200.15</v>
      </c>
      <c r="AX115" s="20">
        <f t="shared" si="76"/>
        <v>-146.953</v>
      </c>
    </row>
    <row r="116" spans="2:50" x14ac:dyDescent="0.3">
      <c r="B116" s="16" t="s">
        <v>239</v>
      </c>
      <c r="C116" s="17">
        <v>1683375.4821639999</v>
      </c>
      <c r="D116" s="18">
        <v>1242108.1370000001</v>
      </c>
      <c r="E116" s="17">
        <f t="shared" si="62"/>
        <v>-441267.34516399982</v>
      </c>
      <c r="F116" s="17">
        <v>476611.03701299999</v>
      </c>
      <c r="G116" s="18">
        <v>341131.20600000001</v>
      </c>
      <c r="H116" s="17">
        <f t="shared" si="63"/>
        <v>-135479.83101299999</v>
      </c>
      <c r="I116" s="17">
        <v>352298.85499999998</v>
      </c>
      <c r="J116" s="18">
        <v>282492.97700000001</v>
      </c>
      <c r="K116" s="17">
        <f t="shared" si="64"/>
        <v>-69805.877999999968</v>
      </c>
      <c r="L116" s="17">
        <v>0</v>
      </c>
      <c r="M116" s="18">
        <v>0</v>
      </c>
      <c r="N116" s="17">
        <f t="shared" si="46"/>
        <v>0</v>
      </c>
      <c r="O116" s="17">
        <v>207.94149999999999</v>
      </c>
      <c r="P116" s="18">
        <v>24.212</v>
      </c>
      <c r="Q116" s="17">
        <f t="shared" si="65"/>
        <v>-183.7295</v>
      </c>
      <c r="R116" s="17">
        <v>364650.45981999999</v>
      </c>
      <c r="S116" s="18">
        <v>344613.21299999999</v>
      </c>
      <c r="T116" s="17">
        <f t="shared" si="66"/>
        <v>-20037.24682</v>
      </c>
      <c r="U116" s="17">
        <v>361847.05200000003</v>
      </c>
      <c r="V116" s="18">
        <v>343621.43300000002</v>
      </c>
      <c r="W116" s="17">
        <f t="shared" si="67"/>
        <v>-18225.619000000006</v>
      </c>
      <c r="X116" s="17">
        <v>2913.377</v>
      </c>
      <c r="Y116" s="18">
        <v>4632.2039999999997</v>
      </c>
      <c r="Z116" s="17">
        <f t="shared" si="68"/>
        <v>1718.8269999999998</v>
      </c>
      <c r="AA116" s="17">
        <v>1786.88734</v>
      </c>
      <c r="AB116" s="18">
        <v>10999.236999999999</v>
      </c>
      <c r="AC116" s="17">
        <f t="shared" si="69"/>
        <v>9212.3496599999999</v>
      </c>
      <c r="AD116" s="17">
        <v>203082.15573900001</v>
      </c>
      <c r="AE116" s="18">
        <v>140141.37599999999</v>
      </c>
      <c r="AF116" s="17">
        <f t="shared" si="70"/>
        <v>-62940.77973900002</v>
      </c>
      <c r="AG116" s="17">
        <v>95987.155509000004</v>
      </c>
      <c r="AH116" s="18">
        <v>15766.007</v>
      </c>
      <c r="AI116" s="17">
        <f t="shared" si="71"/>
        <v>-80221.148509000006</v>
      </c>
      <c r="AJ116" s="17">
        <v>476.15098</v>
      </c>
      <c r="AK116" s="18">
        <v>746.03</v>
      </c>
      <c r="AL116" s="17">
        <f t="shared" si="72"/>
        <v>269.87901999999997</v>
      </c>
      <c r="AM116" s="17">
        <v>40477.947667</v>
      </c>
      <c r="AN116" s="18">
        <v>77792.096000000005</v>
      </c>
      <c r="AO116" s="17">
        <f t="shared" si="73"/>
        <v>37314.148333000005</v>
      </c>
      <c r="AP116" s="17">
        <v>23587.58</v>
      </c>
      <c r="AQ116" s="18">
        <v>1175.643</v>
      </c>
      <c r="AR116" s="17">
        <f t="shared" si="74"/>
        <v>-22411.937000000002</v>
      </c>
      <c r="AS116" s="17">
        <v>98133.21299</v>
      </c>
      <c r="AT116" s="18">
        <v>24850.453000000001</v>
      </c>
      <c r="AU116" s="17">
        <f t="shared" si="75"/>
        <v>-73282.759989999991</v>
      </c>
      <c r="AV116" s="17">
        <v>1692302.8231319999</v>
      </c>
      <c r="AW116" s="18">
        <v>1246191.7039999999</v>
      </c>
      <c r="AX116" s="20">
        <f t="shared" si="76"/>
        <v>-446111.11913200002</v>
      </c>
    </row>
    <row r="117" spans="2:50" x14ac:dyDescent="0.3">
      <c r="B117" s="16" t="s">
        <v>137</v>
      </c>
      <c r="C117" s="17">
        <v>21.506</v>
      </c>
      <c r="D117" s="18">
        <v>4.2</v>
      </c>
      <c r="E117" s="17">
        <f t="shared" si="62"/>
        <v>-17.306000000000001</v>
      </c>
      <c r="F117" s="17">
        <v>62082.6325</v>
      </c>
      <c r="G117" s="18">
        <v>46879.906999999999</v>
      </c>
      <c r="H117" s="17">
        <f t="shared" si="63"/>
        <v>-15202.7255</v>
      </c>
      <c r="I117" s="17">
        <v>42306.055999999997</v>
      </c>
      <c r="J117" s="18">
        <v>42158.659</v>
      </c>
      <c r="K117" s="17">
        <f t="shared" si="64"/>
        <v>-147.39699999999721</v>
      </c>
      <c r="L117" s="17">
        <v>0</v>
      </c>
      <c r="M117" s="18">
        <v>0</v>
      </c>
      <c r="N117" s="17">
        <f t="shared" si="46"/>
        <v>0</v>
      </c>
      <c r="O117" s="17">
        <v>0</v>
      </c>
      <c r="P117" s="18">
        <v>0</v>
      </c>
      <c r="Q117" s="17">
        <f t="shared" si="65"/>
        <v>0</v>
      </c>
      <c r="R117" s="17">
        <v>35813.237999999998</v>
      </c>
      <c r="S117" s="18">
        <v>52146.309000000001</v>
      </c>
      <c r="T117" s="17">
        <f t="shared" si="66"/>
        <v>16333.071000000004</v>
      </c>
      <c r="U117" s="17">
        <v>24686.601999999999</v>
      </c>
      <c r="V117" s="18">
        <v>41603.783000000003</v>
      </c>
      <c r="W117" s="17">
        <f t="shared" si="67"/>
        <v>16917.181000000004</v>
      </c>
      <c r="X117" s="17">
        <v>0</v>
      </c>
      <c r="Y117" s="18">
        <v>220</v>
      </c>
      <c r="Z117" s="17">
        <f t="shared" si="68"/>
        <v>220</v>
      </c>
      <c r="AA117" s="17">
        <v>0</v>
      </c>
      <c r="AB117" s="18">
        <v>633.04100000000005</v>
      </c>
      <c r="AC117" s="17">
        <f t="shared" si="69"/>
        <v>633.04100000000005</v>
      </c>
      <c r="AD117" s="17">
        <v>6785.3280000000004</v>
      </c>
      <c r="AE117" s="18">
        <v>4730.3109999999997</v>
      </c>
      <c r="AF117" s="17">
        <f t="shared" si="70"/>
        <v>-2055.0170000000007</v>
      </c>
      <c r="AG117" s="17">
        <v>6.1219999999999999</v>
      </c>
      <c r="AH117" s="18">
        <v>6.915</v>
      </c>
      <c r="AI117" s="17">
        <f t="shared" si="71"/>
        <v>0.79300000000000015</v>
      </c>
      <c r="AJ117" s="17">
        <v>0</v>
      </c>
      <c r="AK117" s="18">
        <v>0</v>
      </c>
      <c r="AL117" s="17">
        <f t="shared" si="72"/>
        <v>0</v>
      </c>
      <c r="AM117" s="17">
        <v>38142.380499999999</v>
      </c>
      <c r="AN117" s="18">
        <v>6630.4110000000001</v>
      </c>
      <c r="AO117" s="17">
        <f t="shared" si="73"/>
        <v>-31511.969499999999</v>
      </c>
      <c r="AP117" s="17">
        <v>0</v>
      </c>
      <c r="AQ117" s="18">
        <v>0</v>
      </c>
      <c r="AR117" s="17">
        <f t="shared" si="74"/>
        <v>0</v>
      </c>
      <c r="AS117" s="17">
        <v>23563.46</v>
      </c>
      <c r="AT117" s="18">
        <v>24575.544999999998</v>
      </c>
      <c r="AU117" s="17">
        <f t="shared" si="75"/>
        <v>1012.0849999999991</v>
      </c>
      <c r="AV117" s="17">
        <v>99.665999999999997</v>
      </c>
      <c r="AW117" s="18">
        <v>100.23399999999999</v>
      </c>
      <c r="AX117" s="20">
        <f t="shared" si="76"/>
        <v>0.56799999999999784</v>
      </c>
    </row>
    <row r="118" spans="2:50" x14ac:dyDescent="0.3">
      <c r="B118" s="16" t="s">
        <v>614</v>
      </c>
      <c r="C118" s="17">
        <v>154.28899999999999</v>
      </c>
      <c r="D118" s="18">
        <v>41.918999999999997</v>
      </c>
      <c r="E118" s="17">
        <f t="shared" si="62"/>
        <v>-112.36999999999999</v>
      </c>
      <c r="F118" s="17">
        <v>9934.1412</v>
      </c>
      <c r="G118" s="18">
        <v>8182.4459999999999</v>
      </c>
      <c r="H118" s="17">
        <f t="shared" si="63"/>
        <v>-1751.6952000000001</v>
      </c>
      <c r="I118" s="17">
        <v>22363.223999999998</v>
      </c>
      <c r="J118" s="18">
        <v>24185.666000000001</v>
      </c>
      <c r="K118" s="17">
        <f t="shared" si="64"/>
        <v>1822.4420000000027</v>
      </c>
      <c r="L118" s="17">
        <v>0</v>
      </c>
      <c r="M118" s="18">
        <v>0</v>
      </c>
      <c r="N118" s="17">
        <f t="shared" si="46"/>
        <v>0</v>
      </c>
      <c r="O118" s="17">
        <v>0</v>
      </c>
      <c r="P118" s="18">
        <v>0</v>
      </c>
      <c r="Q118" s="17">
        <f t="shared" si="65"/>
        <v>0</v>
      </c>
      <c r="R118" s="17">
        <v>0</v>
      </c>
      <c r="S118" s="18">
        <v>0</v>
      </c>
      <c r="T118" s="17">
        <f t="shared" si="66"/>
        <v>0</v>
      </c>
      <c r="U118" s="17">
        <v>0</v>
      </c>
      <c r="V118" s="18">
        <v>0</v>
      </c>
      <c r="W118" s="17">
        <f t="shared" si="67"/>
        <v>0</v>
      </c>
      <c r="X118" s="17">
        <v>0</v>
      </c>
      <c r="Y118" s="18">
        <v>0</v>
      </c>
      <c r="Z118" s="17">
        <f t="shared" si="68"/>
        <v>0</v>
      </c>
      <c r="AA118" s="17">
        <v>18.18</v>
      </c>
      <c r="AB118" s="18">
        <v>35.198</v>
      </c>
      <c r="AC118" s="17">
        <f t="shared" si="69"/>
        <v>17.018000000000001</v>
      </c>
      <c r="AD118" s="17">
        <v>707.62099999999998</v>
      </c>
      <c r="AE118" s="18">
        <v>889.47900000000004</v>
      </c>
      <c r="AF118" s="17">
        <f t="shared" si="70"/>
        <v>181.85800000000006</v>
      </c>
      <c r="AG118" s="17">
        <v>9.68</v>
      </c>
      <c r="AH118" s="18">
        <v>6.8760000000000003</v>
      </c>
      <c r="AI118" s="17">
        <f t="shared" si="71"/>
        <v>-2.8039999999999994</v>
      </c>
      <c r="AJ118" s="17">
        <v>2.4</v>
      </c>
      <c r="AK118" s="18">
        <v>0</v>
      </c>
      <c r="AL118" s="17">
        <f t="shared" si="72"/>
        <v>-2.4</v>
      </c>
      <c r="AM118" s="17">
        <v>9215.6470000000008</v>
      </c>
      <c r="AN118" s="18">
        <v>7143.0950000000003</v>
      </c>
      <c r="AO118" s="17">
        <f t="shared" si="73"/>
        <v>-2072.5520000000006</v>
      </c>
      <c r="AP118" s="17">
        <v>0</v>
      </c>
      <c r="AQ118" s="18">
        <v>0</v>
      </c>
      <c r="AR118" s="17">
        <f t="shared" si="74"/>
        <v>0</v>
      </c>
      <c r="AS118" s="17">
        <v>22456.047999999999</v>
      </c>
      <c r="AT118" s="18">
        <v>24244.75</v>
      </c>
      <c r="AU118" s="17">
        <f t="shared" si="75"/>
        <v>1788.7020000000011</v>
      </c>
      <c r="AV118" s="17">
        <v>42.078200000000002</v>
      </c>
      <c r="AW118" s="18">
        <v>90.632999999999996</v>
      </c>
      <c r="AX118" s="20">
        <f t="shared" si="76"/>
        <v>48.554799999999993</v>
      </c>
    </row>
    <row r="119" spans="2:50" x14ac:dyDescent="0.3">
      <c r="B119" s="16" t="s">
        <v>615</v>
      </c>
      <c r="C119" s="17">
        <v>8835628.7769200001</v>
      </c>
      <c r="D119" s="18">
        <v>17727003.250999998</v>
      </c>
      <c r="E119" s="17">
        <f t="shared" si="62"/>
        <v>8891374.4740799982</v>
      </c>
      <c r="F119" s="17">
        <v>497927.02305600001</v>
      </c>
      <c r="G119" s="18">
        <v>619913.88500000001</v>
      </c>
      <c r="H119" s="17">
        <f t="shared" si="63"/>
        <v>121986.861944</v>
      </c>
      <c r="I119" s="17">
        <v>46352.762256000002</v>
      </c>
      <c r="J119" s="18">
        <v>57855.718000000001</v>
      </c>
      <c r="K119" s="17">
        <f t="shared" si="64"/>
        <v>11502.955743999999</v>
      </c>
      <c r="L119" s="17">
        <v>0</v>
      </c>
      <c r="M119" s="18">
        <v>1</v>
      </c>
      <c r="N119" s="17">
        <f t="shared" si="46"/>
        <v>1</v>
      </c>
      <c r="O119" s="17">
        <v>7.9164599999999998</v>
      </c>
      <c r="P119" s="18">
        <v>0.73899999999999999</v>
      </c>
      <c r="Q119" s="17">
        <f t="shared" si="65"/>
        <v>-7.17746</v>
      </c>
      <c r="R119" s="17">
        <v>147147.693</v>
      </c>
      <c r="S119" s="18">
        <v>324477.70500000002</v>
      </c>
      <c r="T119" s="17">
        <f t="shared" si="66"/>
        <v>177330.01200000002</v>
      </c>
      <c r="U119" s="17">
        <v>28597.821</v>
      </c>
      <c r="V119" s="18">
        <v>44235.194000000003</v>
      </c>
      <c r="W119" s="17">
        <f t="shared" si="67"/>
        <v>15637.373000000003</v>
      </c>
      <c r="X119" s="17">
        <v>26046.526000000002</v>
      </c>
      <c r="Y119" s="18">
        <v>25696.217000000001</v>
      </c>
      <c r="Z119" s="17">
        <f t="shared" si="68"/>
        <v>-350.30900000000111</v>
      </c>
      <c r="AA119" s="17">
        <v>552.47361999999998</v>
      </c>
      <c r="AB119" s="18">
        <v>10237.958000000001</v>
      </c>
      <c r="AC119" s="17">
        <f t="shared" si="69"/>
        <v>9685.4843799999999</v>
      </c>
      <c r="AD119" s="17">
        <v>241143.01547499999</v>
      </c>
      <c r="AE119" s="18">
        <v>120726.742</v>
      </c>
      <c r="AF119" s="17">
        <f t="shared" si="70"/>
        <v>-120416.27347499999</v>
      </c>
      <c r="AG119" s="17">
        <v>41843.596728999997</v>
      </c>
      <c r="AH119" s="18">
        <v>9976.1530000000002</v>
      </c>
      <c r="AI119" s="17">
        <f t="shared" si="71"/>
        <v>-31867.443728999999</v>
      </c>
      <c r="AJ119" s="17">
        <v>3619.7192700000001</v>
      </c>
      <c r="AK119" s="18">
        <v>27809.213</v>
      </c>
      <c r="AL119" s="17">
        <f t="shared" si="72"/>
        <v>24189.493729999998</v>
      </c>
      <c r="AM119" s="17">
        <v>26966.842765000001</v>
      </c>
      <c r="AN119" s="18">
        <v>39215.866000000002</v>
      </c>
      <c r="AO119" s="17">
        <f t="shared" si="73"/>
        <v>12249.023235000001</v>
      </c>
      <c r="AP119" s="17">
        <v>32056.108</v>
      </c>
      <c r="AQ119" s="18">
        <v>88801.236999999994</v>
      </c>
      <c r="AR119" s="17">
        <f t="shared" si="74"/>
        <v>56745.128999999994</v>
      </c>
      <c r="AS119" s="17">
        <v>27814.2</v>
      </c>
      <c r="AT119" s="18">
        <v>24160.749</v>
      </c>
      <c r="AU119" s="17">
        <f t="shared" si="75"/>
        <v>-3653.4510000000009</v>
      </c>
      <c r="AV119" s="17">
        <v>8864774.4953729995</v>
      </c>
      <c r="AW119" s="18">
        <v>17822472.250999998</v>
      </c>
      <c r="AX119" s="20">
        <f t="shared" si="76"/>
        <v>8957697.7556269988</v>
      </c>
    </row>
    <row r="120" spans="2:50" x14ac:dyDescent="0.3">
      <c r="B120" s="16" t="s">
        <v>191</v>
      </c>
      <c r="C120" s="17">
        <v>577.87033199999996</v>
      </c>
      <c r="D120" s="18">
        <v>31.457999999999998</v>
      </c>
      <c r="E120" s="17">
        <f t="shared" si="62"/>
        <v>-546.41233199999999</v>
      </c>
      <c r="F120" s="17">
        <v>7454.1383679999999</v>
      </c>
      <c r="G120" s="18">
        <v>3973.31</v>
      </c>
      <c r="H120" s="17">
        <f t="shared" si="63"/>
        <v>-3480.828368</v>
      </c>
      <c r="I120" s="17">
        <v>45590.64</v>
      </c>
      <c r="J120" s="18">
        <v>23361.754000000001</v>
      </c>
      <c r="K120" s="17">
        <f t="shared" si="64"/>
        <v>-22228.885999999999</v>
      </c>
      <c r="L120" s="17">
        <v>0</v>
      </c>
      <c r="M120" s="18">
        <v>0</v>
      </c>
      <c r="N120" s="17">
        <f t="shared" si="46"/>
        <v>0</v>
      </c>
      <c r="O120" s="17">
        <v>0</v>
      </c>
      <c r="P120" s="18">
        <v>0</v>
      </c>
      <c r="Q120" s="17">
        <f t="shared" si="65"/>
        <v>0</v>
      </c>
      <c r="R120" s="17">
        <v>45602.64</v>
      </c>
      <c r="S120" s="18">
        <v>0</v>
      </c>
      <c r="T120" s="17">
        <f t="shared" si="66"/>
        <v>-45602.64</v>
      </c>
      <c r="U120" s="17">
        <v>0</v>
      </c>
      <c r="V120" s="18">
        <v>0</v>
      </c>
      <c r="W120" s="17">
        <f t="shared" si="67"/>
        <v>0</v>
      </c>
      <c r="X120" s="17">
        <v>0</v>
      </c>
      <c r="Y120" s="18">
        <v>2.7480000000000002</v>
      </c>
      <c r="Z120" s="17">
        <f t="shared" si="68"/>
        <v>2.7480000000000002</v>
      </c>
      <c r="AA120" s="17">
        <v>2.4620000000000002</v>
      </c>
      <c r="AB120" s="18">
        <v>37.698</v>
      </c>
      <c r="AC120" s="17">
        <f t="shared" si="69"/>
        <v>35.235999999999997</v>
      </c>
      <c r="AD120" s="17">
        <v>2334.90022</v>
      </c>
      <c r="AE120" s="18">
        <v>359.04399999999998</v>
      </c>
      <c r="AF120" s="17">
        <f t="shared" si="70"/>
        <v>-1975.8562200000001</v>
      </c>
      <c r="AG120" s="17">
        <v>985.34428700000001</v>
      </c>
      <c r="AH120" s="18">
        <v>71.665000000000006</v>
      </c>
      <c r="AI120" s="17">
        <f t="shared" si="71"/>
        <v>-913.67928700000004</v>
      </c>
      <c r="AJ120" s="17">
        <v>387.82</v>
      </c>
      <c r="AK120" s="18">
        <v>505.988</v>
      </c>
      <c r="AL120" s="17">
        <f t="shared" si="72"/>
        <v>118.16800000000001</v>
      </c>
      <c r="AM120" s="17">
        <v>2361.78116</v>
      </c>
      <c r="AN120" s="18">
        <v>3036.1210000000001</v>
      </c>
      <c r="AO120" s="17">
        <f t="shared" si="73"/>
        <v>674.33984000000009</v>
      </c>
      <c r="AP120" s="17">
        <v>0</v>
      </c>
      <c r="AQ120" s="18">
        <v>0</v>
      </c>
      <c r="AR120" s="17">
        <f t="shared" si="74"/>
        <v>0</v>
      </c>
      <c r="AS120" s="17">
        <v>65.2</v>
      </c>
      <c r="AT120" s="18">
        <v>23347.326000000001</v>
      </c>
      <c r="AU120" s="17">
        <f t="shared" si="75"/>
        <v>23282.126</v>
      </c>
      <c r="AV120" s="17">
        <v>1882.501033</v>
      </c>
      <c r="AW120" s="18">
        <v>5.9320000000000004</v>
      </c>
      <c r="AX120" s="20">
        <f t="shared" si="76"/>
        <v>-1876.569033</v>
      </c>
    </row>
    <row r="121" spans="2:50" x14ac:dyDescent="0.3">
      <c r="B121" s="16" t="s">
        <v>161</v>
      </c>
      <c r="C121" s="17">
        <v>5151.8729999999996</v>
      </c>
      <c r="D121" s="18">
        <v>10241.269</v>
      </c>
      <c r="E121" s="17">
        <f t="shared" si="62"/>
        <v>5089.3960000000006</v>
      </c>
      <c r="F121" s="17">
        <v>52379.257869000001</v>
      </c>
      <c r="G121" s="18">
        <v>79613.585999999996</v>
      </c>
      <c r="H121" s="17">
        <f t="shared" si="63"/>
        <v>27234.328130999995</v>
      </c>
      <c r="I121" s="17">
        <v>191432.66959999999</v>
      </c>
      <c r="J121" s="18">
        <v>192323.15599999999</v>
      </c>
      <c r="K121" s="17">
        <f t="shared" si="64"/>
        <v>890.48639999999432</v>
      </c>
      <c r="L121" s="17">
        <v>0</v>
      </c>
      <c r="M121" s="18">
        <v>0</v>
      </c>
      <c r="N121" s="17">
        <f t="shared" si="46"/>
        <v>0</v>
      </c>
      <c r="O121" s="17">
        <v>1691.7</v>
      </c>
      <c r="P121" s="18">
        <v>159062.70000000001</v>
      </c>
      <c r="Q121" s="17">
        <f t="shared" si="65"/>
        <v>157371</v>
      </c>
      <c r="R121" s="17">
        <v>191749.19289999999</v>
      </c>
      <c r="S121" s="18">
        <v>224906.69</v>
      </c>
      <c r="T121" s="17">
        <f t="shared" si="66"/>
        <v>33157.497100000008</v>
      </c>
      <c r="U121" s="17">
        <v>191729.75289999999</v>
      </c>
      <c r="V121" s="18">
        <v>9033.7119999999995</v>
      </c>
      <c r="W121" s="17">
        <f t="shared" si="67"/>
        <v>-182696.04089999999</v>
      </c>
      <c r="X121" s="17">
        <v>0</v>
      </c>
      <c r="Y121" s="18">
        <v>0</v>
      </c>
      <c r="Z121" s="17">
        <f t="shared" si="68"/>
        <v>0</v>
      </c>
      <c r="AA121" s="17">
        <v>0</v>
      </c>
      <c r="AB121" s="18">
        <v>0.109</v>
      </c>
      <c r="AC121" s="17">
        <f t="shared" si="69"/>
        <v>0.109</v>
      </c>
      <c r="AD121" s="17">
        <v>15681.5672</v>
      </c>
      <c r="AE121" s="18">
        <v>12826.737999999999</v>
      </c>
      <c r="AF121" s="17">
        <f t="shared" si="70"/>
        <v>-2854.8292000000001</v>
      </c>
      <c r="AG121" s="17">
        <v>103.56224400000001</v>
      </c>
      <c r="AH121" s="18">
        <v>115.99</v>
      </c>
      <c r="AI121" s="17">
        <f t="shared" si="71"/>
        <v>12.427755999999988</v>
      </c>
      <c r="AJ121" s="17">
        <v>0</v>
      </c>
      <c r="AK121" s="18">
        <v>0</v>
      </c>
      <c r="AL121" s="17">
        <f t="shared" si="72"/>
        <v>0</v>
      </c>
      <c r="AM121" s="17">
        <v>6885.6390250000004</v>
      </c>
      <c r="AN121" s="18">
        <v>8552.9079999999994</v>
      </c>
      <c r="AO121" s="17">
        <f t="shared" si="73"/>
        <v>1667.268974999999</v>
      </c>
      <c r="AP121" s="17">
        <v>0</v>
      </c>
      <c r="AQ121" s="18">
        <v>0</v>
      </c>
      <c r="AR121" s="17">
        <f t="shared" si="74"/>
        <v>0</v>
      </c>
      <c r="AS121" s="17">
        <v>22566.633000000002</v>
      </c>
      <c r="AT121" s="18">
        <v>22678.637999999999</v>
      </c>
      <c r="AU121" s="17">
        <f t="shared" si="75"/>
        <v>112.00499999999738</v>
      </c>
      <c r="AV121" s="17">
        <v>10285.506100000001</v>
      </c>
      <c r="AW121" s="18">
        <v>13096.938</v>
      </c>
      <c r="AX121" s="20">
        <f t="shared" si="76"/>
        <v>2811.4318999999996</v>
      </c>
    </row>
    <row r="122" spans="2:50" x14ac:dyDescent="0.3">
      <c r="B122" s="16" t="s">
        <v>416</v>
      </c>
      <c r="C122" s="17">
        <v>283.19133699999998</v>
      </c>
      <c r="D122" s="18">
        <v>50.872</v>
      </c>
      <c r="E122" s="17">
        <f t="shared" si="62"/>
        <v>-232.31933699999996</v>
      </c>
      <c r="F122" s="17">
        <v>10644.129585000001</v>
      </c>
      <c r="G122" s="18">
        <v>11805.898999999999</v>
      </c>
      <c r="H122" s="17">
        <f t="shared" si="63"/>
        <v>1161.7694149999988</v>
      </c>
      <c r="I122" s="17">
        <v>20104.3</v>
      </c>
      <c r="J122" s="18">
        <v>36476.163</v>
      </c>
      <c r="K122" s="17">
        <f t="shared" si="64"/>
        <v>16371.863000000001</v>
      </c>
      <c r="L122" s="17">
        <v>4</v>
      </c>
      <c r="M122" s="18">
        <v>0</v>
      </c>
      <c r="N122" s="17">
        <f t="shared" si="46"/>
        <v>-4</v>
      </c>
      <c r="O122" s="17">
        <v>90.594999999999999</v>
      </c>
      <c r="P122" s="18">
        <v>0</v>
      </c>
      <c r="Q122" s="17">
        <f t="shared" si="65"/>
        <v>-90.594999999999999</v>
      </c>
      <c r="R122" s="17">
        <v>92.665000000000006</v>
      </c>
      <c r="S122" s="18">
        <v>1.0029999999999999</v>
      </c>
      <c r="T122" s="17">
        <f t="shared" si="66"/>
        <v>-91.662000000000006</v>
      </c>
      <c r="U122" s="17">
        <v>84.632000000000005</v>
      </c>
      <c r="V122" s="18">
        <v>0.32700000000000001</v>
      </c>
      <c r="W122" s="17">
        <f t="shared" si="67"/>
        <v>-84.305000000000007</v>
      </c>
      <c r="X122" s="17">
        <v>28</v>
      </c>
      <c r="Y122" s="18">
        <v>0</v>
      </c>
      <c r="Z122" s="17">
        <f t="shared" si="68"/>
        <v>-28</v>
      </c>
      <c r="AA122" s="17">
        <v>14.840999999999999</v>
      </c>
      <c r="AB122" s="18">
        <v>360.46300000000002</v>
      </c>
      <c r="AC122" s="17">
        <f t="shared" si="69"/>
        <v>345.62200000000001</v>
      </c>
      <c r="AD122" s="17">
        <v>1068.2009049999999</v>
      </c>
      <c r="AE122" s="18">
        <v>605.70899999999995</v>
      </c>
      <c r="AF122" s="17">
        <f t="shared" si="70"/>
        <v>-462.49190499999997</v>
      </c>
      <c r="AG122" s="17">
        <v>278.87362000000002</v>
      </c>
      <c r="AH122" s="18">
        <v>294.048</v>
      </c>
      <c r="AI122" s="17">
        <f t="shared" si="71"/>
        <v>15.174379999999985</v>
      </c>
      <c r="AJ122" s="17">
        <v>23.71</v>
      </c>
      <c r="AK122" s="18">
        <v>152.917</v>
      </c>
      <c r="AL122" s="17">
        <f t="shared" si="72"/>
        <v>129.20699999999999</v>
      </c>
      <c r="AM122" s="17">
        <v>9349.5461599999999</v>
      </c>
      <c r="AN122" s="18">
        <v>24875.213</v>
      </c>
      <c r="AO122" s="17">
        <f t="shared" si="73"/>
        <v>15525.66684</v>
      </c>
      <c r="AP122" s="17">
        <v>62.828000000000003</v>
      </c>
      <c r="AQ122" s="18">
        <v>76.099000000000004</v>
      </c>
      <c r="AR122" s="17">
        <f t="shared" si="74"/>
        <v>13.271000000000001</v>
      </c>
      <c r="AS122" s="17">
        <v>19972.004000000001</v>
      </c>
      <c r="AT122" s="18">
        <v>20850.127</v>
      </c>
      <c r="AU122" s="17">
        <f t="shared" si="75"/>
        <v>878.12299999999959</v>
      </c>
      <c r="AV122" s="17">
        <v>50.357236999999998</v>
      </c>
      <c r="AW122" s="18">
        <v>1193.453</v>
      </c>
      <c r="AX122" s="20">
        <f t="shared" si="76"/>
        <v>1143.095763</v>
      </c>
    </row>
    <row r="123" spans="2:50" x14ac:dyDescent="0.3">
      <c r="B123" s="16" t="s">
        <v>511</v>
      </c>
      <c r="C123" s="17">
        <v>0</v>
      </c>
      <c r="D123" s="18">
        <v>527.81899999999996</v>
      </c>
      <c r="E123" s="17">
        <f t="shared" si="62"/>
        <v>527.81899999999996</v>
      </c>
      <c r="F123" s="17">
        <v>53408.831113</v>
      </c>
      <c r="G123" s="18">
        <v>41847.821000000004</v>
      </c>
      <c r="H123" s="17">
        <f t="shared" si="63"/>
        <v>-11561.010112999997</v>
      </c>
      <c r="I123" s="17">
        <v>117951.15</v>
      </c>
      <c r="J123" s="18">
        <v>19934.704000000002</v>
      </c>
      <c r="K123" s="17">
        <f t="shared" si="64"/>
        <v>-98016.445999999996</v>
      </c>
      <c r="L123" s="17">
        <v>0</v>
      </c>
      <c r="M123" s="18">
        <v>0</v>
      </c>
      <c r="N123" s="17">
        <f t="shared" si="46"/>
        <v>0</v>
      </c>
      <c r="O123" s="17">
        <v>0.17374999999999999</v>
      </c>
      <c r="P123" s="18">
        <v>0</v>
      </c>
      <c r="Q123" s="17">
        <f t="shared" si="65"/>
        <v>-0.17374999999999999</v>
      </c>
      <c r="R123" s="17">
        <v>28476.6</v>
      </c>
      <c r="S123" s="18">
        <v>18363.433000000001</v>
      </c>
      <c r="T123" s="17">
        <f t="shared" si="66"/>
        <v>-10113.166999999998</v>
      </c>
      <c r="U123" s="17">
        <v>28475.7</v>
      </c>
      <c r="V123" s="18">
        <v>13575.816000000001</v>
      </c>
      <c r="W123" s="17">
        <f t="shared" si="67"/>
        <v>-14899.884</v>
      </c>
      <c r="X123" s="17">
        <v>0</v>
      </c>
      <c r="Y123" s="18">
        <v>0</v>
      </c>
      <c r="Z123" s="17">
        <f t="shared" si="68"/>
        <v>0</v>
      </c>
      <c r="AA123" s="17">
        <v>330.48099999999999</v>
      </c>
      <c r="AB123" s="18">
        <v>1302.116</v>
      </c>
      <c r="AC123" s="17">
        <f t="shared" si="69"/>
        <v>971.63499999999999</v>
      </c>
      <c r="AD123" s="17">
        <v>21580.131000000001</v>
      </c>
      <c r="AE123" s="18">
        <v>218.64099999999999</v>
      </c>
      <c r="AF123" s="17">
        <f t="shared" si="70"/>
        <v>-21361.49</v>
      </c>
      <c r="AG123" s="17">
        <v>12.20477</v>
      </c>
      <c r="AH123" s="18">
        <v>1845.2940000000001</v>
      </c>
      <c r="AI123" s="17">
        <f t="shared" si="71"/>
        <v>1833.08923</v>
      </c>
      <c r="AJ123" s="17">
        <v>6.726</v>
      </c>
      <c r="AK123" s="18">
        <v>21</v>
      </c>
      <c r="AL123" s="17">
        <f t="shared" si="72"/>
        <v>14.274000000000001</v>
      </c>
      <c r="AM123" s="17">
        <v>2995.6569159999999</v>
      </c>
      <c r="AN123" s="18">
        <v>20577.654999999999</v>
      </c>
      <c r="AO123" s="17">
        <f t="shared" si="73"/>
        <v>17581.998083999999</v>
      </c>
      <c r="AP123" s="17">
        <v>0</v>
      </c>
      <c r="AQ123" s="18">
        <v>0</v>
      </c>
      <c r="AR123" s="17">
        <f t="shared" si="74"/>
        <v>0</v>
      </c>
      <c r="AS123" s="17">
        <v>117957.22500000001</v>
      </c>
      <c r="AT123" s="18">
        <v>19940.59</v>
      </c>
      <c r="AU123" s="17">
        <f t="shared" si="75"/>
        <v>-98016.635000000009</v>
      </c>
      <c r="AV123" s="17">
        <v>0.78267699999999996</v>
      </c>
      <c r="AW123" s="18">
        <v>41.616</v>
      </c>
      <c r="AX123" s="20">
        <f t="shared" si="76"/>
        <v>40.833323</v>
      </c>
    </row>
    <row r="124" spans="2:50" x14ac:dyDescent="0.3">
      <c r="B124" s="16" t="s">
        <v>562</v>
      </c>
      <c r="C124" s="17">
        <v>404.78039999999999</v>
      </c>
      <c r="D124" s="18">
        <v>0.3</v>
      </c>
      <c r="E124" s="17">
        <f t="shared" si="62"/>
        <v>-404.48039999999997</v>
      </c>
      <c r="F124" s="17">
        <v>3762.5335300000002</v>
      </c>
      <c r="G124" s="18">
        <v>591.57299999999998</v>
      </c>
      <c r="H124" s="17">
        <f t="shared" si="63"/>
        <v>-3170.9605300000003</v>
      </c>
      <c r="I124" s="17">
        <v>28783.438999999998</v>
      </c>
      <c r="J124" s="18">
        <v>19159.967000000001</v>
      </c>
      <c r="K124" s="17">
        <f t="shared" si="64"/>
        <v>-9623.4719999999979</v>
      </c>
      <c r="L124" s="17">
        <v>0</v>
      </c>
      <c r="M124" s="18">
        <v>0</v>
      </c>
      <c r="N124" s="17">
        <f t="shared" si="46"/>
        <v>0</v>
      </c>
      <c r="O124" s="17">
        <v>0</v>
      </c>
      <c r="P124" s="18">
        <v>0</v>
      </c>
      <c r="Q124" s="17">
        <f t="shared" si="65"/>
        <v>0</v>
      </c>
      <c r="R124" s="17">
        <v>0</v>
      </c>
      <c r="S124" s="18">
        <v>0</v>
      </c>
      <c r="T124" s="17">
        <f t="shared" si="66"/>
        <v>0</v>
      </c>
      <c r="U124" s="17">
        <v>0</v>
      </c>
      <c r="V124" s="18">
        <v>0</v>
      </c>
      <c r="W124" s="17">
        <f t="shared" si="67"/>
        <v>0</v>
      </c>
      <c r="X124" s="17">
        <v>0</v>
      </c>
      <c r="Y124" s="18">
        <v>0</v>
      </c>
      <c r="Z124" s="17">
        <f t="shared" si="68"/>
        <v>0</v>
      </c>
      <c r="AA124" s="17">
        <v>575.02499999999998</v>
      </c>
      <c r="AB124" s="18">
        <v>0</v>
      </c>
      <c r="AC124" s="17">
        <f t="shared" si="69"/>
        <v>-575.02499999999998</v>
      </c>
      <c r="AD124" s="17">
        <v>8596.5972299999994</v>
      </c>
      <c r="AE124" s="18">
        <v>13.193</v>
      </c>
      <c r="AF124" s="17">
        <f t="shared" si="70"/>
        <v>-8583.4042300000001</v>
      </c>
      <c r="AG124" s="17">
        <v>14.4284</v>
      </c>
      <c r="AH124" s="18">
        <v>1.859</v>
      </c>
      <c r="AI124" s="17">
        <f t="shared" si="71"/>
        <v>-12.5694</v>
      </c>
      <c r="AJ124" s="17">
        <v>805.64099999999996</v>
      </c>
      <c r="AK124" s="18">
        <v>178.047</v>
      </c>
      <c r="AL124" s="17">
        <f t="shared" si="72"/>
        <v>-627.59399999999994</v>
      </c>
      <c r="AM124" s="17">
        <v>771.41390000000001</v>
      </c>
      <c r="AN124" s="18">
        <v>95.7</v>
      </c>
      <c r="AO124" s="17">
        <f t="shared" si="73"/>
        <v>-675.71389999999997</v>
      </c>
      <c r="AP124" s="17">
        <v>483.6</v>
      </c>
      <c r="AQ124" s="18">
        <v>0</v>
      </c>
      <c r="AR124" s="17">
        <f t="shared" si="74"/>
        <v>-483.6</v>
      </c>
      <c r="AS124" s="17">
        <v>20750.027999999998</v>
      </c>
      <c r="AT124" s="18">
        <v>19162.894</v>
      </c>
      <c r="AU124" s="17">
        <f t="shared" si="75"/>
        <v>-1587.1339999999982</v>
      </c>
      <c r="AV124" s="17">
        <v>1437.6194</v>
      </c>
      <c r="AW124" s="18">
        <v>300.14699999999999</v>
      </c>
      <c r="AX124" s="20">
        <f t="shared" si="76"/>
        <v>-1137.4724000000001</v>
      </c>
    </row>
    <row r="125" spans="2:50" x14ac:dyDescent="0.3">
      <c r="B125" s="21" t="s">
        <v>495</v>
      </c>
      <c r="C125" s="22"/>
      <c r="D125" s="18">
        <v>282.93799999999999</v>
      </c>
      <c r="E125" s="22"/>
      <c r="F125" s="22"/>
      <c r="G125" s="18">
        <v>11052.371999999999</v>
      </c>
      <c r="H125" s="22"/>
      <c r="I125" s="22"/>
      <c r="J125" s="18">
        <v>19326.759999999998</v>
      </c>
      <c r="K125" s="22"/>
      <c r="L125" s="22"/>
      <c r="M125" s="18">
        <v>0</v>
      </c>
      <c r="N125" s="18">
        <f t="shared" si="46"/>
        <v>0</v>
      </c>
      <c r="O125" s="22"/>
      <c r="P125" s="18">
        <v>0</v>
      </c>
      <c r="Q125" s="22"/>
      <c r="R125" s="22"/>
      <c r="S125" s="18">
        <v>3.6840000000000002</v>
      </c>
      <c r="T125" s="22"/>
      <c r="U125" s="22"/>
      <c r="V125" s="18">
        <v>2.4820000000000002</v>
      </c>
      <c r="W125" s="22"/>
      <c r="X125" s="22"/>
      <c r="Y125" s="18">
        <v>1.2E-2</v>
      </c>
      <c r="Z125" s="22"/>
      <c r="AA125" s="22"/>
      <c r="AB125" s="18">
        <v>1.2</v>
      </c>
      <c r="AC125" s="22"/>
      <c r="AD125" s="22"/>
      <c r="AE125" s="18">
        <v>1041.7</v>
      </c>
      <c r="AF125" s="22"/>
      <c r="AG125" s="22"/>
      <c r="AH125" s="18">
        <v>87.123000000000005</v>
      </c>
      <c r="AI125" s="22"/>
      <c r="AJ125" s="22"/>
      <c r="AK125" s="18">
        <v>722.87900000000002</v>
      </c>
      <c r="AL125" s="22"/>
      <c r="AM125" s="22"/>
      <c r="AN125" s="18">
        <v>805.25199999999995</v>
      </c>
      <c r="AO125" s="22"/>
      <c r="AP125" s="22"/>
      <c r="AQ125" s="18">
        <v>8768.8510000000006</v>
      </c>
      <c r="AR125" s="22"/>
      <c r="AS125" s="22"/>
      <c r="AT125" s="18">
        <v>18901.929</v>
      </c>
      <c r="AU125" s="22"/>
      <c r="AV125" s="22"/>
      <c r="AW125" s="18">
        <v>9098.2909999999993</v>
      </c>
      <c r="AX125" s="23"/>
    </row>
    <row r="126" spans="2:50" x14ac:dyDescent="0.3">
      <c r="B126" s="16" t="s">
        <v>192</v>
      </c>
      <c r="C126" s="17">
        <v>382633.41</v>
      </c>
      <c r="D126" s="18">
        <v>399183.33799999999</v>
      </c>
      <c r="E126" s="17">
        <f t="shared" ref="E126:E141" si="77">D126-C126</f>
        <v>16549.928000000014</v>
      </c>
      <c r="F126" s="17">
        <v>24451.060359999999</v>
      </c>
      <c r="G126" s="18">
        <v>24898.632000000001</v>
      </c>
      <c r="H126" s="17">
        <f t="shared" ref="H126:H141" si="78">G126-F126</f>
        <v>447.57164000000193</v>
      </c>
      <c r="I126" s="17">
        <v>17648.063999999998</v>
      </c>
      <c r="J126" s="18">
        <v>26507.657999999999</v>
      </c>
      <c r="K126" s="17">
        <f t="shared" ref="K126:K141" si="79">J126-I126</f>
        <v>8859.594000000001</v>
      </c>
      <c r="L126" s="17">
        <v>0</v>
      </c>
      <c r="M126" s="18">
        <v>0</v>
      </c>
      <c r="N126" s="17">
        <f t="shared" si="46"/>
        <v>0</v>
      </c>
      <c r="O126" s="17">
        <v>0</v>
      </c>
      <c r="P126" s="18">
        <v>0</v>
      </c>
      <c r="Q126" s="17">
        <f t="shared" ref="Q126:Q141" si="80">P126-O126</f>
        <v>0</v>
      </c>
      <c r="R126" s="17">
        <v>3465.636</v>
      </c>
      <c r="S126" s="18">
        <v>12503.215</v>
      </c>
      <c r="T126" s="17">
        <f t="shared" ref="T126:T141" si="81">S126-R126</f>
        <v>9037.5789999999997</v>
      </c>
      <c r="U126" s="17">
        <v>3414.616</v>
      </c>
      <c r="V126" s="18">
        <v>12501.815000000001</v>
      </c>
      <c r="W126" s="17">
        <f t="shared" ref="W126:W141" si="82">V126-U126</f>
        <v>9087.1990000000005</v>
      </c>
      <c r="X126" s="17">
        <v>0</v>
      </c>
      <c r="Y126" s="18">
        <v>0</v>
      </c>
      <c r="Z126" s="17">
        <f t="shared" ref="Z126:Z141" si="83">Y126-X126</f>
        <v>0</v>
      </c>
      <c r="AA126" s="17">
        <v>1.605</v>
      </c>
      <c r="AB126" s="18">
        <v>957.47699999999998</v>
      </c>
      <c r="AC126" s="17">
        <f t="shared" ref="AC126:AC141" si="84">AB126-AA126</f>
        <v>955.87199999999996</v>
      </c>
      <c r="AD126" s="17">
        <v>1069.375</v>
      </c>
      <c r="AE126" s="18">
        <v>1912.5250000000001</v>
      </c>
      <c r="AF126" s="17">
        <f t="shared" ref="AF126:AF141" si="85">AE126-AD126</f>
        <v>843.15000000000009</v>
      </c>
      <c r="AG126" s="17">
        <v>143.81116</v>
      </c>
      <c r="AH126" s="18">
        <v>349.50099999999998</v>
      </c>
      <c r="AI126" s="17">
        <f t="shared" ref="AI126:AI141" si="86">AH126-AG126</f>
        <v>205.68983999999998</v>
      </c>
      <c r="AJ126" s="17">
        <v>172.08969999999999</v>
      </c>
      <c r="AK126" s="18">
        <v>67.540000000000006</v>
      </c>
      <c r="AL126" s="17">
        <f t="shared" ref="AL126:AL141" si="87">AK126-AJ126</f>
        <v>-104.54969999999999</v>
      </c>
      <c r="AM126" s="17">
        <v>4055.1815000000001</v>
      </c>
      <c r="AN126" s="18">
        <v>3170.1289999999999</v>
      </c>
      <c r="AO126" s="17">
        <f t="shared" ref="AO126:AO141" si="88">AN126-AM126</f>
        <v>-885.05250000000024</v>
      </c>
      <c r="AP126" s="17">
        <v>0</v>
      </c>
      <c r="AQ126" s="18">
        <v>0</v>
      </c>
      <c r="AR126" s="17">
        <f t="shared" ref="AR126:AR141" si="89">AQ126-AP126</f>
        <v>0</v>
      </c>
      <c r="AS126" s="17">
        <v>16599.364000000001</v>
      </c>
      <c r="AT126" s="18">
        <v>16225.181</v>
      </c>
      <c r="AU126" s="17">
        <f t="shared" ref="AU126:AU141" si="90">AT126-AS126</f>
        <v>-374.1830000000009</v>
      </c>
      <c r="AV126" s="17">
        <v>399225.47200000001</v>
      </c>
      <c r="AW126" s="18">
        <v>415404.06</v>
      </c>
      <c r="AX126" s="20">
        <f t="shared" ref="AX126:AX141" si="91">AW126-AV126</f>
        <v>16178.587999999989</v>
      </c>
    </row>
    <row r="127" spans="2:50" x14ac:dyDescent="0.3">
      <c r="B127" s="16" t="s">
        <v>623</v>
      </c>
      <c r="C127" s="17">
        <v>302454.73778000002</v>
      </c>
      <c r="D127" s="18">
        <v>719869.42200000002</v>
      </c>
      <c r="E127" s="17">
        <f t="shared" si="77"/>
        <v>417414.68422</v>
      </c>
      <c r="F127" s="17">
        <v>374558.36300299998</v>
      </c>
      <c r="G127" s="18">
        <v>310122.68199999997</v>
      </c>
      <c r="H127" s="17">
        <f t="shared" si="78"/>
        <v>-64435.681003000005</v>
      </c>
      <c r="I127" s="17">
        <v>151271.05695</v>
      </c>
      <c r="J127" s="18">
        <v>245024.05900000001</v>
      </c>
      <c r="K127" s="17">
        <f t="shared" si="79"/>
        <v>93753.00205000001</v>
      </c>
      <c r="L127" s="17">
        <v>0</v>
      </c>
      <c r="M127" s="18">
        <v>0</v>
      </c>
      <c r="N127" s="17">
        <f t="shared" si="46"/>
        <v>0</v>
      </c>
      <c r="O127" s="17">
        <v>78591.835999999996</v>
      </c>
      <c r="P127" s="18">
        <v>45718.964999999997</v>
      </c>
      <c r="Q127" s="17">
        <f t="shared" si="80"/>
        <v>-32872.870999999999</v>
      </c>
      <c r="R127" s="17">
        <v>49681.146000000001</v>
      </c>
      <c r="S127" s="18">
        <v>99842.180999999997</v>
      </c>
      <c r="T127" s="17">
        <f t="shared" si="81"/>
        <v>50161.034999999996</v>
      </c>
      <c r="U127" s="17">
        <v>29502.319</v>
      </c>
      <c r="V127" s="18">
        <v>55003.71</v>
      </c>
      <c r="W127" s="17">
        <f t="shared" si="82"/>
        <v>25501.391</v>
      </c>
      <c r="X127" s="17">
        <v>50022.345999999998</v>
      </c>
      <c r="Y127" s="18">
        <v>47145.832999999999</v>
      </c>
      <c r="Z127" s="17">
        <f t="shared" si="83"/>
        <v>-2876.512999999999</v>
      </c>
      <c r="AA127" s="17">
        <v>8318.1179499999998</v>
      </c>
      <c r="AB127" s="18">
        <v>7731.9930000000004</v>
      </c>
      <c r="AC127" s="17">
        <f t="shared" si="84"/>
        <v>-586.12494999999944</v>
      </c>
      <c r="AD127" s="17">
        <v>167456.18625</v>
      </c>
      <c r="AE127" s="18">
        <v>154202.807</v>
      </c>
      <c r="AF127" s="17">
        <f t="shared" si="85"/>
        <v>-13253.379249999998</v>
      </c>
      <c r="AG127" s="17">
        <v>39611.665842000002</v>
      </c>
      <c r="AH127" s="18">
        <v>45792.468000000001</v>
      </c>
      <c r="AI127" s="17">
        <f t="shared" si="86"/>
        <v>6180.8021579999986</v>
      </c>
      <c r="AJ127" s="17">
        <v>41.076009999999997</v>
      </c>
      <c r="AK127" s="18">
        <v>71.123999999999995</v>
      </c>
      <c r="AL127" s="17">
        <f t="shared" si="87"/>
        <v>30.047989999999999</v>
      </c>
      <c r="AM127" s="17">
        <v>126699.162536</v>
      </c>
      <c r="AN127" s="18">
        <v>192928.68900000001</v>
      </c>
      <c r="AO127" s="17">
        <f t="shared" si="88"/>
        <v>66229.52646400001</v>
      </c>
      <c r="AP127" s="17">
        <v>0</v>
      </c>
      <c r="AQ127" s="18">
        <v>3159.2959999999998</v>
      </c>
      <c r="AR127" s="17">
        <f t="shared" si="89"/>
        <v>3159.2959999999998</v>
      </c>
      <c r="AS127" s="17">
        <v>3463.2</v>
      </c>
      <c r="AT127" s="18">
        <v>15760.531000000001</v>
      </c>
      <c r="AU127" s="17">
        <f t="shared" si="90"/>
        <v>12297.331000000002</v>
      </c>
      <c r="AV127" s="17">
        <v>311288.09314499999</v>
      </c>
      <c r="AW127" s="18">
        <v>711540.53899999999</v>
      </c>
      <c r="AX127" s="20">
        <f t="shared" si="91"/>
        <v>400252.445855</v>
      </c>
    </row>
    <row r="128" spans="2:50" x14ac:dyDescent="0.3">
      <c r="B128" s="16" t="s">
        <v>225</v>
      </c>
      <c r="C128" s="17">
        <v>0</v>
      </c>
      <c r="D128" s="18">
        <v>0.49199999999999999</v>
      </c>
      <c r="E128" s="17">
        <f t="shared" si="77"/>
        <v>0.49199999999999999</v>
      </c>
      <c r="F128" s="17">
        <v>459.59359999999998</v>
      </c>
      <c r="G128" s="18">
        <v>472.03800000000001</v>
      </c>
      <c r="H128" s="17">
        <f t="shared" si="78"/>
        <v>12.44440000000003</v>
      </c>
      <c r="I128" s="17">
        <v>8278.86</v>
      </c>
      <c r="J128" s="18">
        <v>15208.92</v>
      </c>
      <c r="K128" s="17">
        <f t="shared" si="79"/>
        <v>6930.0599999999995</v>
      </c>
      <c r="L128" s="17">
        <v>0</v>
      </c>
      <c r="M128" s="18">
        <v>0</v>
      </c>
      <c r="N128" s="17">
        <f t="shared" si="46"/>
        <v>0</v>
      </c>
      <c r="O128" s="17">
        <v>0</v>
      </c>
      <c r="P128" s="18">
        <v>0</v>
      </c>
      <c r="Q128" s="17">
        <f t="shared" si="80"/>
        <v>0</v>
      </c>
      <c r="R128" s="17">
        <v>0</v>
      </c>
      <c r="S128" s="18">
        <v>0</v>
      </c>
      <c r="T128" s="17">
        <f t="shared" si="81"/>
        <v>0</v>
      </c>
      <c r="U128" s="17">
        <v>0</v>
      </c>
      <c r="V128" s="18">
        <v>0</v>
      </c>
      <c r="W128" s="17">
        <f t="shared" si="82"/>
        <v>0</v>
      </c>
      <c r="X128" s="17">
        <v>0</v>
      </c>
      <c r="Y128" s="18">
        <v>0</v>
      </c>
      <c r="Z128" s="17">
        <f t="shared" si="83"/>
        <v>0</v>
      </c>
      <c r="AA128" s="17">
        <v>0</v>
      </c>
      <c r="AB128" s="18">
        <v>0</v>
      </c>
      <c r="AC128" s="17">
        <f t="shared" si="84"/>
        <v>0</v>
      </c>
      <c r="AD128" s="17">
        <v>34.165999999999997</v>
      </c>
      <c r="AE128" s="18">
        <v>17.167999999999999</v>
      </c>
      <c r="AF128" s="17">
        <f t="shared" si="85"/>
        <v>-16.997999999999998</v>
      </c>
      <c r="AG128" s="17">
        <v>154.01259999999999</v>
      </c>
      <c r="AH128" s="18">
        <v>1.9419999999999999</v>
      </c>
      <c r="AI128" s="17">
        <f t="shared" si="86"/>
        <v>-152.07059999999998</v>
      </c>
      <c r="AJ128" s="17">
        <v>0</v>
      </c>
      <c r="AK128" s="18">
        <v>0</v>
      </c>
      <c r="AL128" s="17">
        <f t="shared" si="87"/>
        <v>0</v>
      </c>
      <c r="AM128" s="17">
        <v>267.58499999999998</v>
      </c>
      <c r="AN128" s="18">
        <v>449.17</v>
      </c>
      <c r="AO128" s="17">
        <f t="shared" si="88"/>
        <v>181.58500000000004</v>
      </c>
      <c r="AP128" s="17">
        <v>0</v>
      </c>
      <c r="AQ128" s="18">
        <v>0</v>
      </c>
      <c r="AR128" s="17">
        <f t="shared" si="89"/>
        <v>0</v>
      </c>
      <c r="AS128" s="17">
        <v>8282.69</v>
      </c>
      <c r="AT128" s="18">
        <v>15212.75</v>
      </c>
      <c r="AU128" s="17">
        <f t="shared" si="90"/>
        <v>6930.0599999999995</v>
      </c>
      <c r="AV128" s="17">
        <v>0</v>
      </c>
      <c r="AW128" s="18">
        <v>0.42</v>
      </c>
      <c r="AX128" s="20">
        <f t="shared" si="91"/>
        <v>0.42</v>
      </c>
    </row>
    <row r="129" spans="2:50" x14ac:dyDescent="0.3">
      <c r="B129" s="16" t="s">
        <v>517</v>
      </c>
      <c r="C129" s="17">
        <v>25802.466</v>
      </c>
      <c r="D129" s="18">
        <v>1000000</v>
      </c>
      <c r="E129" s="17">
        <f t="shared" si="77"/>
        <v>974197.53399999999</v>
      </c>
      <c r="F129" s="17">
        <v>48701.86</v>
      </c>
      <c r="G129" s="18">
        <v>1632.002</v>
      </c>
      <c r="H129" s="17">
        <f t="shared" si="78"/>
        <v>-47069.858</v>
      </c>
      <c r="I129" s="17">
        <v>2000000</v>
      </c>
      <c r="J129" s="18">
        <v>2790193.35</v>
      </c>
      <c r="K129" s="17">
        <f t="shared" si="79"/>
        <v>790193.35000000009</v>
      </c>
      <c r="L129" s="17">
        <v>0</v>
      </c>
      <c r="M129" s="18">
        <v>0</v>
      </c>
      <c r="N129" s="17">
        <f t="shared" si="46"/>
        <v>0</v>
      </c>
      <c r="O129" s="17">
        <v>1000000</v>
      </c>
      <c r="P129" s="18">
        <v>0</v>
      </c>
      <c r="Q129" s="17">
        <f t="shared" si="80"/>
        <v>-1000000</v>
      </c>
      <c r="R129" s="17">
        <v>0</v>
      </c>
      <c r="S129" s="18">
        <v>3408999.1779999998</v>
      </c>
      <c r="T129" s="17">
        <f t="shared" si="81"/>
        <v>3408999.1779999998</v>
      </c>
      <c r="U129" s="17">
        <v>0</v>
      </c>
      <c r="V129" s="18">
        <v>2.028</v>
      </c>
      <c r="W129" s="17">
        <f t="shared" si="82"/>
        <v>2.028</v>
      </c>
      <c r="X129" s="17">
        <v>0</v>
      </c>
      <c r="Y129" s="18">
        <v>1.6E-2</v>
      </c>
      <c r="Z129" s="17">
        <f t="shared" si="83"/>
        <v>1.6E-2</v>
      </c>
      <c r="AA129" s="17">
        <v>0</v>
      </c>
      <c r="AB129" s="18">
        <v>0.73899999999999999</v>
      </c>
      <c r="AC129" s="17">
        <f t="shared" si="84"/>
        <v>0.73899999999999999</v>
      </c>
      <c r="AD129" s="17">
        <v>51.11</v>
      </c>
      <c r="AE129" s="18">
        <v>7.0000000000000001E-3</v>
      </c>
      <c r="AF129" s="17">
        <f t="shared" si="85"/>
        <v>-51.103000000000002</v>
      </c>
      <c r="AG129" s="17">
        <v>4.0369999999999999</v>
      </c>
      <c r="AH129" s="18">
        <v>0.29599999999999999</v>
      </c>
      <c r="AI129" s="17">
        <f t="shared" si="86"/>
        <v>-3.7410000000000001</v>
      </c>
      <c r="AJ129" s="17">
        <v>0</v>
      </c>
      <c r="AK129" s="18">
        <v>0</v>
      </c>
      <c r="AL129" s="17">
        <f t="shared" si="87"/>
        <v>0</v>
      </c>
      <c r="AM129" s="17">
        <v>26176.452000000001</v>
      </c>
      <c r="AN129" s="18">
        <v>339.70400000000001</v>
      </c>
      <c r="AO129" s="17">
        <f t="shared" si="88"/>
        <v>-25836.748</v>
      </c>
      <c r="AP129" s="17">
        <v>0</v>
      </c>
      <c r="AQ129" s="18">
        <v>0</v>
      </c>
      <c r="AR129" s="17">
        <f t="shared" si="89"/>
        <v>0</v>
      </c>
      <c r="AS129" s="17">
        <v>15819.552</v>
      </c>
      <c r="AT129" s="18">
        <v>15115.39</v>
      </c>
      <c r="AU129" s="17">
        <f t="shared" si="90"/>
        <v>-704.16200000000026</v>
      </c>
      <c r="AV129" s="17">
        <v>1032453.175</v>
      </c>
      <c r="AW129" s="18">
        <v>367370.022</v>
      </c>
      <c r="AX129" s="20">
        <f t="shared" si="91"/>
        <v>-665083.15300000005</v>
      </c>
    </row>
    <row r="130" spans="2:50" x14ac:dyDescent="0.3">
      <c r="B130" s="16" t="s">
        <v>94</v>
      </c>
      <c r="C130" s="17">
        <v>1.6539999999999999</v>
      </c>
      <c r="D130" s="18">
        <v>1.556</v>
      </c>
      <c r="E130" s="17">
        <f t="shared" si="77"/>
        <v>-9.7999999999999865E-2</v>
      </c>
      <c r="F130" s="17">
        <v>82056.570147000006</v>
      </c>
      <c r="G130" s="18">
        <v>52872.88</v>
      </c>
      <c r="H130" s="17">
        <f t="shared" si="78"/>
        <v>-29183.690147000008</v>
      </c>
      <c r="I130" s="17">
        <v>15133.385</v>
      </c>
      <c r="J130" s="18">
        <v>15064.841</v>
      </c>
      <c r="K130" s="17">
        <f t="shared" si="79"/>
        <v>-68.543999999999869</v>
      </c>
      <c r="L130" s="17">
        <v>0</v>
      </c>
      <c r="M130" s="18">
        <v>0</v>
      </c>
      <c r="N130" s="17">
        <f t="shared" si="46"/>
        <v>0</v>
      </c>
      <c r="O130" s="17">
        <v>46.06</v>
      </c>
      <c r="P130" s="18">
        <v>0</v>
      </c>
      <c r="Q130" s="17">
        <f t="shared" si="80"/>
        <v>-46.06</v>
      </c>
      <c r="R130" s="17">
        <v>66440.101999999999</v>
      </c>
      <c r="S130" s="18">
        <v>44540.313999999998</v>
      </c>
      <c r="T130" s="17">
        <f t="shared" si="81"/>
        <v>-21899.788</v>
      </c>
      <c r="U130" s="17">
        <v>66402.101999999999</v>
      </c>
      <c r="V130" s="18">
        <v>44538.413999999997</v>
      </c>
      <c r="W130" s="17">
        <f t="shared" si="82"/>
        <v>-21863.688000000002</v>
      </c>
      <c r="X130" s="17">
        <v>0</v>
      </c>
      <c r="Y130" s="18">
        <v>40.6</v>
      </c>
      <c r="Z130" s="17">
        <f t="shared" si="83"/>
        <v>40.6</v>
      </c>
      <c r="AA130" s="17">
        <v>12.5</v>
      </c>
      <c r="AB130" s="18">
        <v>2.875</v>
      </c>
      <c r="AC130" s="17">
        <f t="shared" si="84"/>
        <v>-9.625</v>
      </c>
      <c r="AD130" s="17">
        <v>2627.7080000000001</v>
      </c>
      <c r="AE130" s="18">
        <v>2197.09</v>
      </c>
      <c r="AF130" s="17">
        <f t="shared" si="85"/>
        <v>-430.61799999999994</v>
      </c>
      <c r="AG130" s="17">
        <v>2.5678030000000001</v>
      </c>
      <c r="AH130" s="18">
        <v>7.8609999999999998</v>
      </c>
      <c r="AI130" s="17">
        <f t="shared" si="86"/>
        <v>5.2931969999999993</v>
      </c>
      <c r="AJ130" s="17">
        <v>40.32</v>
      </c>
      <c r="AK130" s="18">
        <v>1.4E-2</v>
      </c>
      <c r="AL130" s="17">
        <f t="shared" si="87"/>
        <v>-40.305999999999997</v>
      </c>
      <c r="AM130" s="17">
        <v>12883.850344</v>
      </c>
      <c r="AN130" s="18">
        <v>6073.2659999999996</v>
      </c>
      <c r="AO130" s="17">
        <f t="shared" si="88"/>
        <v>-6810.5843440000008</v>
      </c>
      <c r="AP130" s="17">
        <v>0</v>
      </c>
      <c r="AQ130" s="18">
        <v>10.285</v>
      </c>
      <c r="AR130" s="17">
        <f t="shared" si="89"/>
        <v>10.285</v>
      </c>
      <c r="AS130" s="17">
        <v>15133.92</v>
      </c>
      <c r="AT130" s="18">
        <v>15065.944</v>
      </c>
      <c r="AU130" s="17">
        <f t="shared" si="90"/>
        <v>-67.976000000000568</v>
      </c>
      <c r="AV130" s="17">
        <v>4.5810000000000004</v>
      </c>
      <c r="AW130" s="18">
        <v>11.313000000000001</v>
      </c>
      <c r="AX130" s="20">
        <f t="shared" si="91"/>
        <v>6.7320000000000002</v>
      </c>
    </row>
    <row r="131" spans="2:50" x14ac:dyDescent="0.3">
      <c r="B131" s="16" t="s">
        <v>267</v>
      </c>
      <c r="C131" s="17">
        <v>75.418999999999997</v>
      </c>
      <c r="D131" s="18">
        <v>51.091000000000001</v>
      </c>
      <c r="E131" s="17">
        <f t="shared" si="77"/>
        <v>-24.327999999999996</v>
      </c>
      <c r="F131" s="17">
        <v>29440.085395999999</v>
      </c>
      <c r="G131" s="18">
        <v>43276.584999999999</v>
      </c>
      <c r="H131" s="17">
        <f t="shared" si="78"/>
        <v>13836.499604000001</v>
      </c>
      <c r="I131" s="17">
        <v>674.43</v>
      </c>
      <c r="J131" s="18">
        <v>7096.8559999999998</v>
      </c>
      <c r="K131" s="17">
        <f t="shared" si="79"/>
        <v>6422.4259999999995</v>
      </c>
      <c r="L131" s="17">
        <v>0</v>
      </c>
      <c r="M131" s="18">
        <v>0</v>
      </c>
      <c r="N131" s="17">
        <f t="shared" si="46"/>
        <v>0</v>
      </c>
      <c r="O131" s="17">
        <v>0</v>
      </c>
      <c r="P131" s="18">
        <v>0</v>
      </c>
      <c r="Q131" s="17">
        <f t="shared" si="80"/>
        <v>0</v>
      </c>
      <c r="R131" s="17">
        <v>2488.2750000000001</v>
      </c>
      <c r="S131" s="18">
        <v>16578.673999999999</v>
      </c>
      <c r="T131" s="17">
        <f t="shared" si="81"/>
        <v>14090.398999999999</v>
      </c>
      <c r="U131" s="17">
        <v>2223.3739999999998</v>
      </c>
      <c r="V131" s="18">
        <v>13478.928</v>
      </c>
      <c r="W131" s="17">
        <f t="shared" si="82"/>
        <v>11255.554</v>
      </c>
      <c r="X131" s="17">
        <v>0</v>
      </c>
      <c r="Y131" s="18">
        <v>0</v>
      </c>
      <c r="Z131" s="17">
        <f t="shared" si="83"/>
        <v>0</v>
      </c>
      <c r="AA131" s="17">
        <v>648.76599999999996</v>
      </c>
      <c r="AB131" s="18">
        <v>160.66999999999999</v>
      </c>
      <c r="AC131" s="17">
        <f t="shared" si="84"/>
        <v>-488.096</v>
      </c>
      <c r="AD131" s="17">
        <v>2547.5390000000002</v>
      </c>
      <c r="AE131" s="18">
        <v>14610.132</v>
      </c>
      <c r="AF131" s="17">
        <f t="shared" si="85"/>
        <v>12062.592999999999</v>
      </c>
      <c r="AG131" s="17">
        <v>2.3174999999999999</v>
      </c>
      <c r="AH131" s="18">
        <v>1.6870000000000001</v>
      </c>
      <c r="AI131" s="17">
        <f t="shared" si="86"/>
        <v>-0.63049999999999984</v>
      </c>
      <c r="AJ131" s="17">
        <v>684.95600000000002</v>
      </c>
      <c r="AK131" s="18">
        <v>12.025</v>
      </c>
      <c r="AL131" s="17">
        <f t="shared" si="87"/>
        <v>-672.93100000000004</v>
      </c>
      <c r="AM131" s="17">
        <v>11409.891706</v>
      </c>
      <c r="AN131" s="18">
        <v>3745.8209999999999</v>
      </c>
      <c r="AO131" s="17">
        <f t="shared" si="88"/>
        <v>-7664.0707060000004</v>
      </c>
      <c r="AP131" s="17">
        <v>0</v>
      </c>
      <c r="AQ131" s="18">
        <v>32.524000000000001</v>
      </c>
      <c r="AR131" s="17">
        <f t="shared" si="89"/>
        <v>32.524000000000001</v>
      </c>
      <c r="AS131" s="17">
        <v>12349.25</v>
      </c>
      <c r="AT131" s="18">
        <v>14921.643</v>
      </c>
      <c r="AU131" s="17">
        <f t="shared" si="90"/>
        <v>2572.393</v>
      </c>
      <c r="AV131" s="17">
        <v>58.939190000000004</v>
      </c>
      <c r="AW131" s="18">
        <v>393.88</v>
      </c>
      <c r="AX131" s="20">
        <f t="shared" si="91"/>
        <v>334.94081</v>
      </c>
    </row>
    <row r="132" spans="2:50" x14ac:dyDescent="0.3">
      <c r="B132" s="16" t="s">
        <v>149</v>
      </c>
      <c r="C132" s="17">
        <v>23.300999999999998</v>
      </c>
      <c r="D132" s="18">
        <v>230.38499999999999</v>
      </c>
      <c r="E132" s="17">
        <f t="shared" si="77"/>
        <v>207.084</v>
      </c>
      <c r="F132" s="17">
        <v>26624.611199999999</v>
      </c>
      <c r="G132" s="18">
        <v>4283.3559999999998</v>
      </c>
      <c r="H132" s="17">
        <f t="shared" si="78"/>
        <v>-22341.2552</v>
      </c>
      <c r="I132" s="17">
        <v>1</v>
      </c>
      <c r="J132" s="18">
        <v>17499.490000000002</v>
      </c>
      <c r="K132" s="17">
        <f t="shared" si="79"/>
        <v>17498.490000000002</v>
      </c>
      <c r="L132" s="17">
        <v>0</v>
      </c>
      <c r="M132" s="18">
        <v>0</v>
      </c>
      <c r="N132" s="17">
        <f t="shared" si="46"/>
        <v>0</v>
      </c>
      <c r="O132" s="17">
        <v>0</v>
      </c>
      <c r="P132" s="18">
        <v>0</v>
      </c>
      <c r="Q132" s="17">
        <f t="shared" si="80"/>
        <v>0</v>
      </c>
      <c r="R132" s="17">
        <v>24229.246800000001</v>
      </c>
      <c r="S132" s="18">
        <v>1462.4</v>
      </c>
      <c r="T132" s="17">
        <f t="shared" si="81"/>
        <v>-22766.846799999999</v>
      </c>
      <c r="U132" s="17">
        <v>24172.503000000001</v>
      </c>
      <c r="V132" s="18">
        <v>167</v>
      </c>
      <c r="W132" s="17">
        <f t="shared" si="82"/>
        <v>-24005.503000000001</v>
      </c>
      <c r="X132" s="17">
        <v>5.2400000000000002E-2</v>
      </c>
      <c r="Y132" s="18">
        <v>0</v>
      </c>
      <c r="Z132" s="17">
        <f t="shared" si="83"/>
        <v>-5.2400000000000002E-2</v>
      </c>
      <c r="AA132" s="17">
        <v>1261.8879999999999</v>
      </c>
      <c r="AB132" s="18">
        <v>227.42599999999999</v>
      </c>
      <c r="AC132" s="17">
        <f t="shared" si="84"/>
        <v>-1034.462</v>
      </c>
      <c r="AD132" s="17">
        <v>151.899</v>
      </c>
      <c r="AE132" s="18">
        <v>1465.934</v>
      </c>
      <c r="AF132" s="17">
        <f t="shared" si="85"/>
        <v>1314.0349999999999</v>
      </c>
      <c r="AG132" s="17">
        <v>2.206</v>
      </c>
      <c r="AH132" s="18">
        <v>129.71600000000001</v>
      </c>
      <c r="AI132" s="17">
        <f t="shared" si="86"/>
        <v>127.51</v>
      </c>
      <c r="AJ132" s="17">
        <v>2E-3</v>
      </c>
      <c r="AK132" s="18">
        <v>9.6</v>
      </c>
      <c r="AL132" s="17">
        <f t="shared" si="87"/>
        <v>9.597999999999999</v>
      </c>
      <c r="AM132" s="17">
        <v>929.73599999999999</v>
      </c>
      <c r="AN132" s="18">
        <v>3774.6239999999998</v>
      </c>
      <c r="AO132" s="17">
        <f t="shared" si="88"/>
        <v>2844.8879999999999</v>
      </c>
      <c r="AP132" s="17">
        <v>0</v>
      </c>
      <c r="AQ132" s="18">
        <v>9.1180000000000003</v>
      </c>
      <c r="AR132" s="17">
        <f t="shared" si="89"/>
        <v>9.1180000000000003</v>
      </c>
      <c r="AS132" s="17">
        <v>1.8180000000000001</v>
      </c>
      <c r="AT132" s="18">
        <v>14825.934999999999</v>
      </c>
      <c r="AU132" s="17">
        <f t="shared" si="90"/>
        <v>14824.117</v>
      </c>
      <c r="AV132" s="17">
        <v>72.063999999999993</v>
      </c>
      <c r="AW132" s="18">
        <v>117.596</v>
      </c>
      <c r="AX132" s="20">
        <f t="shared" si="91"/>
        <v>45.532000000000011</v>
      </c>
    </row>
    <row r="133" spans="2:50" x14ac:dyDescent="0.3">
      <c r="B133" s="16" t="s">
        <v>69</v>
      </c>
      <c r="C133" s="17">
        <v>12.328279999999999</v>
      </c>
      <c r="D133" s="18">
        <v>8</v>
      </c>
      <c r="E133" s="17">
        <f t="shared" si="77"/>
        <v>-4.3282799999999995</v>
      </c>
      <c r="F133" s="17">
        <v>37878.546997999998</v>
      </c>
      <c r="G133" s="18">
        <v>5181.6310000000003</v>
      </c>
      <c r="H133" s="17">
        <f t="shared" si="78"/>
        <v>-32696.915997999997</v>
      </c>
      <c r="I133" s="17">
        <v>15303.74984</v>
      </c>
      <c r="J133" s="18">
        <v>14932.231</v>
      </c>
      <c r="K133" s="17">
        <f t="shared" si="79"/>
        <v>-371.51884000000064</v>
      </c>
      <c r="L133" s="17">
        <v>0</v>
      </c>
      <c r="M133" s="18">
        <v>0</v>
      </c>
      <c r="N133" s="17">
        <f t="shared" si="46"/>
        <v>0</v>
      </c>
      <c r="O133" s="17">
        <v>0.5</v>
      </c>
      <c r="P133" s="18">
        <v>0</v>
      </c>
      <c r="Q133" s="17">
        <f t="shared" si="80"/>
        <v>-0.5</v>
      </c>
      <c r="R133" s="17">
        <v>33262.712</v>
      </c>
      <c r="S133" s="18">
        <v>3.427</v>
      </c>
      <c r="T133" s="17">
        <f t="shared" si="81"/>
        <v>-33259.284999999996</v>
      </c>
      <c r="U133" s="17">
        <v>33262.712</v>
      </c>
      <c r="V133" s="18">
        <v>3.427</v>
      </c>
      <c r="W133" s="17">
        <f t="shared" si="82"/>
        <v>-33259.284999999996</v>
      </c>
      <c r="X133" s="17">
        <v>0</v>
      </c>
      <c r="Y133" s="18">
        <v>0</v>
      </c>
      <c r="Z133" s="17">
        <f t="shared" si="83"/>
        <v>0</v>
      </c>
      <c r="AA133" s="17">
        <v>372.79210999999998</v>
      </c>
      <c r="AB133" s="18">
        <v>520.16800000000001</v>
      </c>
      <c r="AC133" s="17">
        <f t="shared" si="84"/>
        <v>147.37589000000003</v>
      </c>
      <c r="AD133" s="17">
        <v>396.51460500000002</v>
      </c>
      <c r="AE133" s="18">
        <v>2051.3049999999998</v>
      </c>
      <c r="AF133" s="17">
        <f t="shared" si="85"/>
        <v>1654.7903949999998</v>
      </c>
      <c r="AG133" s="17">
        <v>495.96042399999999</v>
      </c>
      <c r="AH133" s="18">
        <v>31.803999999999998</v>
      </c>
      <c r="AI133" s="17">
        <f t="shared" si="86"/>
        <v>-464.15642400000002</v>
      </c>
      <c r="AJ133" s="17">
        <v>219.20472899999999</v>
      </c>
      <c r="AK133" s="18">
        <v>136.87700000000001</v>
      </c>
      <c r="AL133" s="17">
        <f t="shared" si="87"/>
        <v>-82.327728999999977</v>
      </c>
      <c r="AM133" s="17">
        <v>3174.0832</v>
      </c>
      <c r="AN133" s="18">
        <v>2543.5169999999998</v>
      </c>
      <c r="AO133" s="17">
        <f t="shared" si="88"/>
        <v>-630.56620000000021</v>
      </c>
      <c r="AP133" s="17">
        <v>0.75800000000000001</v>
      </c>
      <c r="AQ133" s="18">
        <v>5.0000000000000001E-3</v>
      </c>
      <c r="AR133" s="17">
        <f t="shared" si="89"/>
        <v>-0.753</v>
      </c>
      <c r="AS133" s="17">
        <v>15254.244640000001</v>
      </c>
      <c r="AT133" s="18">
        <v>14809.076999999999</v>
      </c>
      <c r="AU133" s="17">
        <f t="shared" si="90"/>
        <v>-445.16764000000148</v>
      </c>
      <c r="AV133" s="17">
        <v>17.855409999999999</v>
      </c>
      <c r="AW133" s="18">
        <v>25.687000000000001</v>
      </c>
      <c r="AX133" s="20">
        <f t="shared" si="91"/>
        <v>7.831590000000002</v>
      </c>
    </row>
    <row r="134" spans="2:50" x14ac:dyDescent="0.3">
      <c r="B134" s="16" t="s">
        <v>389</v>
      </c>
      <c r="C134" s="17">
        <v>9993.7025709999998</v>
      </c>
      <c r="D134" s="18">
        <v>10057.293</v>
      </c>
      <c r="E134" s="17">
        <f t="shared" si="77"/>
        <v>63.590428999999858</v>
      </c>
      <c r="F134" s="17">
        <v>68278.757234000004</v>
      </c>
      <c r="G134" s="18">
        <v>28422.778999999999</v>
      </c>
      <c r="H134" s="17">
        <f t="shared" si="78"/>
        <v>-39855.978234000009</v>
      </c>
      <c r="I134" s="17">
        <v>24460.639999999999</v>
      </c>
      <c r="J134" s="18">
        <v>26197.37</v>
      </c>
      <c r="K134" s="17">
        <f t="shared" si="79"/>
        <v>1736.7299999999996</v>
      </c>
      <c r="L134" s="17">
        <v>0</v>
      </c>
      <c r="M134" s="18">
        <v>0</v>
      </c>
      <c r="N134" s="17">
        <f t="shared" si="46"/>
        <v>0</v>
      </c>
      <c r="O134" s="17">
        <v>12021.254999999999</v>
      </c>
      <c r="P134" s="18">
        <v>6.8</v>
      </c>
      <c r="Q134" s="17">
        <f t="shared" si="80"/>
        <v>-12014.455</v>
      </c>
      <c r="R134" s="17">
        <v>12257.441000000001</v>
      </c>
      <c r="S134" s="18">
        <v>3342.107</v>
      </c>
      <c r="T134" s="17">
        <f t="shared" si="81"/>
        <v>-8915.3340000000007</v>
      </c>
      <c r="U134" s="17">
        <v>236.18600000000001</v>
      </c>
      <c r="V134" s="18">
        <v>3335.3069999999998</v>
      </c>
      <c r="W134" s="17">
        <f t="shared" si="82"/>
        <v>3099.1209999999996</v>
      </c>
      <c r="X134" s="17">
        <v>0</v>
      </c>
      <c r="Y134" s="18">
        <v>0</v>
      </c>
      <c r="Z134" s="17">
        <f t="shared" si="83"/>
        <v>0</v>
      </c>
      <c r="AA134" s="17">
        <v>42060.535600000003</v>
      </c>
      <c r="AB134" s="18">
        <v>6021.2020000000002</v>
      </c>
      <c r="AC134" s="17">
        <f t="shared" si="84"/>
        <v>-36039.333600000005</v>
      </c>
      <c r="AD134" s="17">
        <v>24330.186099999999</v>
      </c>
      <c r="AE134" s="18">
        <v>22922.142</v>
      </c>
      <c r="AF134" s="17">
        <f t="shared" si="85"/>
        <v>-1408.0440999999992</v>
      </c>
      <c r="AG134" s="17">
        <v>24.234157</v>
      </c>
      <c r="AH134" s="18">
        <v>159.172</v>
      </c>
      <c r="AI134" s="17">
        <f t="shared" si="86"/>
        <v>134.93784299999999</v>
      </c>
      <c r="AJ134" s="17">
        <v>98.32</v>
      </c>
      <c r="AK134" s="18">
        <v>29.401</v>
      </c>
      <c r="AL134" s="17">
        <f t="shared" si="87"/>
        <v>-68.918999999999997</v>
      </c>
      <c r="AM134" s="17">
        <v>3797.2849999999999</v>
      </c>
      <c r="AN134" s="18">
        <v>6445.7439999999997</v>
      </c>
      <c r="AO134" s="17">
        <f t="shared" si="88"/>
        <v>2648.4589999999998</v>
      </c>
      <c r="AP134" s="17">
        <v>0</v>
      </c>
      <c r="AQ134" s="18">
        <v>1045</v>
      </c>
      <c r="AR134" s="17">
        <f t="shared" si="89"/>
        <v>1045</v>
      </c>
      <c r="AS134" s="17">
        <v>10008.620000000001</v>
      </c>
      <c r="AT134" s="18">
        <v>14737.616</v>
      </c>
      <c r="AU134" s="17">
        <f t="shared" si="90"/>
        <v>4728.9959999999992</v>
      </c>
      <c r="AV134" s="17">
        <v>10156.477948</v>
      </c>
      <c r="AW134" s="18">
        <v>11020.058000000001</v>
      </c>
      <c r="AX134" s="20">
        <f t="shared" si="91"/>
        <v>863.58005200000116</v>
      </c>
    </row>
    <row r="135" spans="2:50" x14ac:dyDescent="0.3">
      <c r="B135" s="16" t="s">
        <v>189</v>
      </c>
      <c r="C135" s="17">
        <v>24516.31</v>
      </c>
      <c r="D135" s="18">
        <v>8138.53</v>
      </c>
      <c r="E135" s="17">
        <f t="shared" si="77"/>
        <v>-16377.780000000002</v>
      </c>
      <c r="F135" s="17">
        <v>650847.98600000003</v>
      </c>
      <c r="G135" s="18">
        <v>488089.14299999998</v>
      </c>
      <c r="H135" s="17">
        <f t="shared" si="78"/>
        <v>-162758.84300000005</v>
      </c>
      <c r="I135" s="17">
        <v>14632.575000000001</v>
      </c>
      <c r="J135" s="18">
        <v>14719.674999999999</v>
      </c>
      <c r="K135" s="17">
        <f t="shared" si="79"/>
        <v>87.099999999998545</v>
      </c>
      <c r="L135" s="17">
        <v>0</v>
      </c>
      <c r="M135" s="18">
        <v>0</v>
      </c>
      <c r="N135" s="17">
        <f t="shared" si="46"/>
        <v>0</v>
      </c>
      <c r="O135" s="17">
        <v>1.35</v>
      </c>
      <c r="P135" s="18">
        <v>81.349999999999994</v>
      </c>
      <c r="Q135" s="17">
        <f t="shared" si="80"/>
        <v>80</v>
      </c>
      <c r="R135" s="17">
        <v>539177.38</v>
      </c>
      <c r="S135" s="18">
        <v>406507.38099999999</v>
      </c>
      <c r="T135" s="17">
        <f t="shared" si="81"/>
        <v>-132669.99900000001</v>
      </c>
      <c r="U135" s="17">
        <v>539092.61</v>
      </c>
      <c r="V135" s="18">
        <v>406507.38099999999</v>
      </c>
      <c r="W135" s="17">
        <f t="shared" si="82"/>
        <v>-132585.22899999999</v>
      </c>
      <c r="X135" s="17">
        <v>0</v>
      </c>
      <c r="Y135" s="18">
        <v>81.349999999999994</v>
      </c>
      <c r="Z135" s="17">
        <f t="shared" si="83"/>
        <v>81.349999999999994</v>
      </c>
      <c r="AA135" s="17">
        <v>336.80700000000002</v>
      </c>
      <c r="AB135" s="18">
        <v>0</v>
      </c>
      <c r="AC135" s="17">
        <f t="shared" si="84"/>
        <v>-336.80700000000002</v>
      </c>
      <c r="AD135" s="17">
        <v>91493.723150000005</v>
      </c>
      <c r="AE135" s="18">
        <v>87024.91</v>
      </c>
      <c r="AF135" s="17">
        <f t="shared" si="85"/>
        <v>-4468.8131500000018</v>
      </c>
      <c r="AG135" s="17">
        <v>519.43100000000004</v>
      </c>
      <c r="AH135" s="18">
        <v>284.57</v>
      </c>
      <c r="AI135" s="17">
        <f t="shared" si="86"/>
        <v>-234.86100000000005</v>
      </c>
      <c r="AJ135" s="17">
        <v>0</v>
      </c>
      <c r="AK135" s="18">
        <v>0</v>
      </c>
      <c r="AL135" s="17">
        <f t="shared" si="87"/>
        <v>0</v>
      </c>
      <c r="AM135" s="17">
        <v>2416.2188500000002</v>
      </c>
      <c r="AN135" s="18">
        <v>2397.3539999999998</v>
      </c>
      <c r="AO135" s="17">
        <f t="shared" si="88"/>
        <v>-18.864850000000388</v>
      </c>
      <c r="AP135" s="17">
        <v>0</v>
      </c>
      <c r="AQ135" s="18">
        <v>0</v>
      </c>
      <c r="AR135" s="17">
        <f t="shared" si="89"/>
        <v>0</v>
      </c>
      <c r="AS135" s="17">
        <v>14634.52</v>
      </c>
      <c r="AT135" s="18">
        <v>14634.52</v>
      </c>
      <c r="AU135" s="17">
        <f t="shared" si="90"/>
        <v>0</v>
      </c>
      <c r="AV135" s="17">
        <v>41418.790999999997</v>
      </c>
      <c r="AW135" s="18">
        <v>17.263000000000002</v>
      </c>
      <c r="AX135" s="20">
        <f t="shared" si="91"/>
        <v>-41401.527999999998</v>
      </c>
    </row>
    <row r="136" spans="2:50" x14ac:dyDescent="0.3">
      <c r="B136" s="16" t="s">
        <v>230</v>
      </c>
      <c r="C136" s="17">
        <v>1937.3040000000001</v>
      </c>
      <c r="D136" s="18">
        <v>3527.2289999999998</v>
      </c>
      <c r="E136" s="17">
        <f t="shared" si="77"/>
        <v>1589.9249999999997</v>
      </c>
      <c r="F136" s="17">
        <v>25036.153999999999</v>
      </c>
      <c r="G136" s="18">
        <v>33601.652000000002</v>
      </c>
      <c r="H136" s="17">
        <f t="shared" si="78"/>
        <v>8565.4980000000032</v>
      </c>
      <c r="I136" s="17">
        <v>18097.840003000001</v>
      </c>
      <c r="J136" s="18">
        <v>14112.380999999999</v>
      </c>
      <c r="K136" s="17">
        <f t="shared" si="79"/>
        <v>-3985.4590030000018</v>
      </c>
      <c r="L136" s="17">
        <v>0</v>
      </c>
      <c r="M136" s="18">
        <v>0</v>
      </c>
      <c r="N136" s="17">
        <f t="shared" ref="N136:N199" si="92">M136-L136</f>
        <v>0</v>
      </c>
      <c r="O136" s="17">
        <v>0</v>
      </c>
      <c r="P136" s="18">
        <v>0</v>
      </c>
      <c r="Q136" s="17">
        <f t="shared" si="80"/>
        <v>0</v>
      </c>
      <c r="R136" s="17">
        <v>11465.697</v>
      </c>
      <c r="S136" s="18">
        <v>18265.571</v>
      </c>
      <c r="T136" s="17">
        <f t="shared" si="81"/>
        <v>6799.8739999999998</v>
      </c>
      <c r="U136" s="17">
        <v>10385.398999999999</v>
      </c>
      <c r="V136" s="18">
        <v>18242.269</v>
      </c>
      <c r="W136" s="17">
        <f t="shared" si="82"/>
        <v>7856.8700000000008</v>
      </c>
      <c r="X136" s="17">
        <v>0</v>
      </c>
      <c r="Y136" s="18">
        <v>0</v>
      </c>
      <c r="Z136" s="17">
        <f t="shared" si="83"/>
        <v>0</v>
      </c>
      <c r="AA136" s="17">
        <v>33.770000000000003</v>
      </c>
      <c r="AB136" s="18">
        <v>0</v>
      </c>
      <c r="AC136" s="17">
        <f t="shared" si="84"/>
        <v>-33.770000000000003</v>
      </c>
      <c r="AD136" s="17">
        <v>3194.5635000000002</v>
      </c>
      <c r="AE136" s="18">
        <v>4853.567</v>
      </c>
      <c r="AF136" s="17">
        <f t="shared" si="85"/>
        <v>1659.0034999999998</v>
      </c>
      <c r="AG136" s="17">
        <v>34.349899999999998</v>
      </c>
      <c r="AH136" s="18">
        <v>208.55500000000001</v>
      </c>
      <c r="AI136" s="17">
        <f t="shared" si="86"/>
        <v>174.20510000000002</v>
      </c>
      <c r="AJ136" s="17">
        <v>0</v>
      </c>
      <c r="AK136" s="18">
        <v>0</v>
      </c>
      <c r="AL136" s="17">
        <f t="shared" si="87"/>
        <v>0</v>
      </c>
      <c r="AM136" s="17">
        <v>5952.3846000000003</v>
      </c>
      <c r="AN136" s="18">
        <v>4779.8029999999999</v>
      </c>
      <c r="AO136" s="17">
        <f t="shared" si="88"/>
        <v>-1172.5816000000004</v>
      </c>
      <c r="AP136" s="17">
        <v>2765.5</v>
      </c>
      <c r="AQ136" s="18">
        <v>4350.8239999999996</v>
      </c>
      <c r="AR136" s="17">
        <f t="shared" si="89"/>
        <v>1585.3239999999996</v>
      </c>
      <c r="AS136" s="17">
        <v>18097.840003000001</v>
      </c>
      <c r="AT136" s="18">
        <v>14113.081</v>
      </c>
      <c r="AU136" s="17">
        <f t="shared" si="90"/>
        <v>-3984.759003000001</v>
      </c>
      <c r="AV136" s="17">
        <v>6292.6930000000002</v>
      </c>
      <c r="AW136" s="18">
        <v>9020.6849999999995</v>
      </c>
      <c r="AX136" s="20">
        <f t="shared" si="91"/>
        <v>2727.9919999999993</v>
      </c>
    </row>
    <row r="137" spans="2:50" x14ac:dyDescent="0.3">
      <c r="B137" s="16" t="s">
        <v>174</v>
      </c>
      <c r="C137" s="17">
        <v>33.392000000000003</v>
      </c>
      <c r="D137" s="18">
        <v>35</v>
      </c>
      <c r="E137" s="17">
        <f t="shared" si="77"/>
        <v>1.607999999999997</v>
      </c>
      <c r="F137" s="17">
        <v>2441.7883579999998</v>
      </c>
      <c r="G137" s="18">
        <v>3217.8330000000001</v>
      </c>
      <c r="H137" s="17">
        <f t="shared" si="78"/>
        <v>776.04464200000029</v>
      </c>
      <c r="I137" s="17">
        <v>17951.294600000001</v>
      </c>
      <c r="J137" s="18">
        <v>21737.21</v>
      </c>
      <c r="K137" s="17">
        <f t="shared" si="79"/>
        <v>3785.915399999998</v>
      </c>
      <c r="L137" s="17">
        <v>0</v>
      </c>
      <c r="M137" s="18">
        <v>0</v>
      </c>
      <c r="N137" s="17">
        <f t="shared" si="92"/>
        <v>0</v>
      </c>
      <c r="O137" s="17">
        <v>0</v>
      </c>
      <c r="P137" s="18">
        <v>0</v>
      </c>
      <c r="Q137" s="17">
        <f t="shared" si="80"/>
        <v>0</v>
      </c>
      <c r="R137" s="17">
        <v>152.505</v>
      </c>
      <c r="S137" s="18">
        <v>67.314999999999998</v>
      </c>
      <c r="T137" s="17">
        <f t="shared" si="81"/>
        <v>-85.19</v>
      </c>
      <c r="U137" s="17">
        <v>152.505</v>
      </c>
      <c r="V137" s="18">
        <v>54.914999999999999</v>
      </c>
      <c r="W137" s="17">
        <f t="shared" si="82"/>
        <v>-97.59</v>
      </c>
      <c r="X137" s="17">
        <v>10.611000000000001</v>
      </c>
      <c r="Y137" s="18">
        <v>9.6050000000000004</v>
      </c>
      <c r="Z137" s="17">
        <f t="shared" si="83"/>
        <v>-1.0060000000000002</v>
      </c>
      <c r="AA137" s="17">
        <v>6.7000000000000004E-2</v>
      </c>
      <c r="AB137" s="18">
        <v>15.593</v>
      </c>
      <c r="AC137" s="17">
        <f t="shared" si="84"/>
        <v>15.526</v>
      </c>
      <c r="AD137" s="17">
        <v>1886.294895</v>
      </c>
      <c r="AE137" s="18">
        <v>281.18400000000003</v>
      </c>
      <c r="AF137" s="17">
        <f t="shared" si="85"/>
        <v>-1605.110895</v>
      </c>
      <c r="AG137" s="17">
        <v>80.284976999999998</v>
      </c>
      <c r="AH137" s="18">
        <v>40.174999999999997</v>
      </c>
      <c r="AI137" s="17">
        <f t="shared" si="86"/>
        <v>-40.109977000000001</v>
      </c>
      <c r="AJ137" s="17">
        <v>0</v>
      </c>
      <c r="AK137" s="18">
        <v>3.45</v>
      </c>
      <c r="AL137" s="17">
        <f t="shared" si="87"/>
        <v>3.45</v>
      </c>
      <c r="AM137" s="17">
        <v>5265.3120859999999</v>
      </c>
      <c r="AN137" s="18">
        <v>10703.236999999999</v>
      </c>
      <c r="AO137" s="17">
        <f t="shared" si="88"/>
        <v>5437.9249139999993</v>
      </c>
      <c r="AP137" s="17">
        <v>0</v>
      </c>
      <c r="AQ137" s="18">
        <v>0</v>
      </c>
      <c r="AR137" s="17">
        <f t="shared" si="89"/>
        <v>0</v>
      </c>
      <c r="AS137" s="17">
        <v>12993.5</v>
      </c>
      <c r="AT137" s="18">
        <v>13835.03</v>
      </c>
      <c r="AU137" s="17">
        <f t="shared" si="90"/>
        <v>841.53000000000065</v>
      </c>
      <c r="AV137" s="17">
        <v>37.9</v>
      </c>
      <c r="AW137" s="18">
        <v>34.454000000000001</v>
      </c>
      <c r="AX137" s="20">
        <f t="shared" si="91"/>
        <v>-3.445999999999998</v>
      </c>
    </row>
    <row r="138" spans="2:50" x14ac:dyDescent="0.3">
      <c r="B138" s="16" t="s">
        <v>472</v>
      </c>
      <c r="C138" s="17">
        <v>352.62542000000002</v>
      </c>
      <c r="D138" s="18">
        <v>143.5</v>
      </c>
      <c r="E138" s="17">
        <f t="shared" si="77"/>
        <v>-209.12542000000002</v>
      </c>
      <c r="F138" s="17">
        <v>9148.0157999999992</v>
      </c>
      <c r="G138" s="18">
        <v>2064.3809999999999</v>
      </c>
      <c r="H138" s="17">
        <f t="shared" si="78"/>
        <v>-7083.6347999999998</v>
      </c>
      <c r="I138" s="17">
        <v>16975.163799999998</v>
      </c>
      <c r="J138" s="18">
        <v>21480</v>
      </c>
      <c r="K138" s="17">
        <f t="shared" si="79"/>
        <v>4504.8362000000016</v>
      </c>
      <c r="L138" s="17">
        <v>0</v>
      </c>
      <c r="M138" s="18">
        <v>0</v>
      </c>
      <c r="N138" s="17">
        <f t="shared" si="92"/>
        <v>0</v>
      </c>
      <c r="O138" s="17">
        <v>0</v>
      </c>
      <c r="P138" s="18">
        <v>0</v>
      </c>
      <c r="Q138" s="17">
        <f t="shared" si="80"/>
        <v>0</v>
      </c>
      <c r="R138" s="17">
        <v>63.811999999999998</v>
      </c>
      <c r="S138" s="18">
        <v>43.512999999999998</v>
      </c>
      <c r="T138" s="17">
        <f t="shared" si="81"/>
        <v>-20.298999999999999</v>
      </c>
      <c r="U138" s="17">
        <v>0.89900000000000002</v>
      </c>
      <c r="V138" s="18">
        <v>0.85599999999999998</v>
      </c>
      <c r="W138" s="17">
        <f t="shared" si="82"/>
        <v>-4.3000000000000038E-2</v>
      </c>
      <c r="X138" s="17">
        <v>0</v>
      </c>
      <c r="Y138" s="18">
        <v>0</v>
      </c>
      <c r="Z138" s="17">
        <f t="shared" si="83"/>
        <v>0</v>
      </c>
      <c r="AA138" s="17">
        <v>202.471</v>
      </c>
      <c r="AB138" s="18">
        <v>43.570999999999998</v>
      </c>
      <c r="AC138" s="17">
        <f t="shared" si="84"/>
        <v>-158.9</v>
      </c>
      <c r="AD138" s="17">
        <v>4930.393</v>
      </c>
      <c r="AE138" s="18">
        <v>491.072</v>
      </c>
      <c r="AF138" s="17">
        <f t="shared" si="85"/>
        <v>-4439.3209999999999</v>
      </c>
      <c r="AG138" s="17">
        <v>34.66478</v>
      </c>
      <c r="AH138" s="18">
        <v>50.459000000000003</v>
      </c>
      <c r="AI138" s="17">
        <f t="shared" si="86"/>
        <v>15.794220000000003</v>
      </c>
      <c r="AJ138" s="17">
        <v>356.92099999999999</v>
      </c>
      <c r="AK138" s="18">
        <v>2.6459999999999999</v>
      </c>
      <c r="AL138" s="17">
        <f t="shared" si="87"/>
        <v>-354.27499999999998</v>
      </c>
      <c r="AM138" s="17">
        <v>12061.429239999999</v>
      </c>
      <c r="AN138" s="18">
        <v>9304.6749999999993</v>
      </c>
      <c r="AO138" s="17">
        <f t="shared" si="88"/>
        <v>-2756.7542400000002</v>
      </c>
      <c r="AP138" s="17">
        <v>0</v>
      </c>
      <c r="AQ138" s="18">
        <v>0</v>
      </c>
      <c r="AR138" s="17">
        <f t="shared" si="89"/>
        <v>0</v>
      </c>
      <c r="AS138" s="17">
        <v>8587.5689999999995</v>
      </c>
      <c r="AT138" s="18">
        <v>13581.932000000001</v>
      </c>
      <c r="AU138" s="17">
        <f t="shared" si="90"/>
        <v>4994.3630000000012</v>
      </c>
      <c r="AV138" s="17">
        <v>238.54499899999999</v>
      </c>
      <c r="AW138" s="18">
        <v>170.01300000000001</v>
      </c>
      <c r="AX138" s="20">
        <f t="shared" si="91"/>
        <v>-68.531998999999985</v>
      </c>
    </row>
    <row r="139" spans="2:50" x14ac:dyDescent="0.3">
      <c r="B139" s="16" t="s">
        <v>530</v>
      </c>
      <c r="C139" s="17">
        <v>18988993.384</v>
      </c>
      <c r="D139" s="18">
        <v>18990028.509</v>
      </c>
      <c r="E139" s="17">
        <f t="shared" si="77"/>
        <v>1035.125</v>
      </c>
      <c r="F139" s="17">
        <v>76576.492499999993</v>
      </c>
      <c r="G139" s="18">
        <v>66967.490999999995</v>
      </c>
      <c r="H139" s="17">
        <f t="shared" si="78"/>
        <v>-9609.0014999999985</v>
      </c>
      <c r="I139" s="17">
        <v>15303.153</v>
      </c>
      <c r="J139" s="18">
        <v>17189.861000000001</v>
      </c>
      <c r="K139" s="17">
        <f t="shared" si="79"/>
        <v>1886.7080000000005</v>
      </c>
      <c r="L139" s="17">
        <v>0</v>
      </c>
      <c r="M139" s="18">
        <v>0</v>
      </c>
      <c r="N139" s="17">
        <f t="shared" si="92"/>
        <v>0</v>
      </c>
      <c r="O139" s="17">
        <v>0</v>
      </c>
      <c r="P139" s="18">
        <v>0</v>
      </c>
      <c r="Q139" s="17">
        <f t="shared" si="80"/>
        <v>0</v>
      </c>
      <c r="R139" s="17">
        <v>13425.3</v>
      </c>
      <c r="S139" s="18">
        <v>0</v>
      </c>
      <c r="T139" s="17">
        <f t="shared" si="81"/>
        <v>-13425.3</v>
      </c>
      <c r="U139" s="17">
        <v>12485.3</v>
      </c>
      <c r="V139" s="18">
        <v>0</v>
      </c>
      <c r="W139" s="17">
        <f t="shared" si="82"/>
        <v>-12485.3</v>
      </c>
      <c r="X139" s="17">
        <v>0</v>
      </c>
      <c r="Y139" s="18">
        <v>0</v>
      </c>
      <c r="Z139" s="17">
        <f t="shared" si="83"/>
        <v>0</v>
      </c>
      <c r="AA139" s="17">
        <v>9</v>
      </c>
      <c r="AB139" s="18">
        <v>0</v>
      </c>
      <c r="AC139" s="17">
        <f t="shared" si="84"/>
        <v>-9</v>
      </c>
      <c r="AD139" s="17">
        <v>51340.472999999998</v>
      </c>
      <c r="AE139" s="18">
        <v>41846.290999999997</v>
      </c>
      <c r="AF139" s="17">
        <f t="shared" si="85"/>
        <v>-9494.1820000000007</v>
      </c>
      <c r="AG139" s="17">
        <v>194.38550000000001</v>
      </c>
      <c r="AH139" s="18">
        <v>54.487000000000002</v>
      </c>
      <c r="AI139" s="17">
        <f t="shared" si="86"/>
        <v>-139.89850000000001</v>
      </c>
      <c r="AJ139" s="17">
        <v>0</v>
      </c>
      <c r="AK139" s="18">
        <v>0</v>
      </c>
      <c r="AL139" s="17">
        <f t="shared" si="87"/>
        <v>0</v>
      </c>
      <c r="AM139" s="17">
        <v>1108.9359999999999</v>
      </c>
      <c r="AN139" s="18">
        <v>4797.6350000000002</v>
      </c>
      <c r="AO139" s="17">
        <f t="shared" si="88"/>
        <v>3688.6990000000005</v>
      </c>
      <c r="AP139" s="17">
        <v>43886.400000000001</v>
      </c>
      <c r="AQ139" s="18">
        <v>24003.5</v>
      </c>
      <c r="AR139" s="17">
        <f t="shared" si="89"/>
        <v>-19882.900000000001</v>
      </c>
      <c r="AS139" s="17">
        <v>15307.465</v>
      </c>
      <c r="AT139" s="18">
        <v>13569.248</v>
      </c>
      <c r="AU139" s="17">
        <f t="shared" si="90"/>
        <v>-1738.2170000000006</v>
      </c>
      <c r="AV139" s="17">
        <v>18999487.469999999</v>
      </c>
      <c r="AW139" s="18">
        <v>19013918.199999999</v>
      </c>
      <c r="AX139" s="20">
        <f t="shared" si="91"/>
        <v>14430.730000000447</v>
      </c>
    </row>
    <row r="140" spans="2:50" x14ac:dyDescent="0.3">
      <c r="B140" s="16" t="s">
        <v>523</v>
      </c>
      <c r="C140" s="17">
        <v>85.760999999999996</v>
      </c>
      <c r="D140" s="18">
        <v>67.447000000000003</v>
      </c>
      <c r="E140" s="17">
        <f t="shared" si="77"/>
        <v>-18.313999999999993</v>
      </c>
      <c r="F140" s="17">
        <v>3490.9962999999998</v>
      </c>
      <c r="G140" s="18">
        <v>3497.116</v>
      </c>
      <c r="H140" s="17">
        <f t="shared" si="78"/>
        <v>6.1197000000001935</v>
      </c>
      <c r="I140" s="17">
        <v>22871.274000000001</v>
      </c>
      <c r="J140" s="18">
        <v>29092.44</v>
      </c>
      <c r="K140" s="17">
        <f t="shared" si="79"/>
        <v>6221.1659999999974</v>
      </c>
      <c r="L140" s="17">
        <v>0</v>
      </c>
      <c r="M140" s="18">
        <v>0</v>
      </c>
      <c r="N140" s="17">
        <f t="shared" si="92"/>
        <v>0</v>
      </c>
      <c r="O140" s="17">
        <v>0</v>
      </c>
      <c r="P140" s="18">
        <v>0</v>
      </c>
      <c r="Q140" s="17">
        <f t="shared" si="80"/>
        <v>0</v>
      </c>
      <c r="R140" s="17">
        <v>135.953</v>
      </c>
      <c r="S140" s="18">
        <v>124.81699999999999</v>
      </c>
      <c r="T140" s="17">
        <f t="shared" si="81"/>
        <v>-11.13600000000001</v>
      </c>
      <c r="U140" s="17">
        <v>0.60499999999999998</v>
      </c>
      <c r="V140" s="18">
        <v>0.56000000000000005</v>
      </c>
      <c r="W140" s="17">
        <f t="shared" si="82"/>
        <v>-4.4999999999999929E-2</v>
      </c>
      <c r="X140" s="17">
        <v>0</v>
      </c>
      <c r="Y140" s="18">
        <v>0</v>
      </c>
      <c r="Z140" s="17">
        <f t="shared" si="83"/>
        <v>0</v>
      </c>
      <c r="AA140" s="17">
        <v>0</v>
      </c>
      <c r="AB140" s="18">
        <v>2.9260000000000002</v>
      </c>
      <c r="AC140" s="17">
        <f t="shared" si="84"/>
        <v>2.9260000000000002</v>
      </c>
      <c r="AD140" s="17">
        <v>1026.2429999999999</v>
      </c>
      <c r="AE140" s="18">
        <v>1480.675</v>
      </c>
      <c r="AF140" s="17">
        <f t="shared" si="85"/>
        <v>454.43200000000002</v>
      </c>
      <c r="AG140" s="17">
        <v>51.728999999999999</v>
      </c>
      <c r="AH140" s="18">
        <v>59.173999999999999</v>
      </c>
      <c r="AI140" s="17">
        <f t="shared" si="86"/>
        <v>7.4450000000000003</v>
      </c>
      <c r="AJ140" s="17">
        <v>0</v>
      </c>
      <c r="AK140" s="18">
        <v>0</v>
      </c>
      <c r="AL140" s="17">
        <f t="shared" si="87"/>
        <v>0</v>
      </c>
      <c r="AM140" s="17">
        <v>2675.2183</v>
      </c>
      <c r="AN140" s="18">
        <v>17790.2</v>
      </c>
      <c r="AO140" s="17">
        <f t="shared" si="88"/>
        <v>15114.9817</v>
      </c>
      <c r="AP140" s="17">
        <v>0</v>
      </c>
      <c r="AQ140" s="18">
        <v>0</v>
      </c>
      <c r="AR140" s="17">
        <f t="shared" si="89"/>
        <v>0</v>
      </c>
      <c r="AS140" s="17">
        <v>22364.523000000001</v>
      </c>
      <c r="AT140" s="18">
        <v>13164.677</v>
      </c>
      <c r="AU140" s="17">
        <f t="shared" si="90"/>
        <v>-9199.8460000000014</v>
      </c>
      <c r="AV140" s="17">
        <v>194.36500000000001</v>
      </c>
      <c r="AW140" s="18">
        <v>34.534999999999997</v>
      </c>
      <c r="AX140" s="20">
        <f t="shared" si="91"/>
        <v>-159.83000000000001</v>
      </c>
    </row>
    <row r="141" spans="2:50" x14ac:dyDescent="0.3">
      <c r="B141" s="16" t="s">
        <v>430</v>
      </c>
      <c r="C141" s="17">
        <v>1.7999999999999999E-2</v>
      </c>
      <c r="D141" s="18">
        <v>0</v>
      </c>
      <c r="E141" s="17">
        <f t="shared" si="77"/>
        <v>-1.7999999999999999E-2</v>
      </c>
      <c r="F141" s="17">
        <v>9744.14</v>
      </c>
      <c r="G141" s="18">
        <v>100094.107</v>
      </c>
      <c r="H141" s="17">
        <f t="shared" si="78"/>
        <v>90349.967000000004</v>
      </c>
      <c r="I141" s="17">
        <v>12672.08</v>
      </c>
      <c r="J141" s="18">
        <v>13113</v>
      </c>
      <c r="K141" s="17">
        <f t="shared" si="79"/>
        <v>440.92000000000007</v>
      </c>
      <c r="L141" s="17">
        <v>0</v>
      </c>
      <c r="M141" s="18">
        <v>0</v>
      </c>
      <c r="N141" s="17">
        <f t="shared" si="92"/>
        <v>0</v>
      </c>
      <c r="O141" s="17">
        <v>4</v>
      </c>
      <c r="P141" s="18">
        <v>0</v>
      </c>
      <c r="Q141" s="17">
        <f t="shared" si="80"/>
        <v>-4</v>
      </c>
      <c r="R141" s="17">
        <v>4</v>
      </c>
      <c r="S141" s="18">
        <v>0</v>
      </c>
      <c r="T141" s="17">
        <f t="shared" si="81"/>
        <v>-4</v>
      </c>
      <c r="U141" s="17">
        <v>0</v>
      </c>
      <c r="V141" s="18">
        <v>0</v>
      </c>
      <c r="W141" s="17">
        <f t="shared" si="82"/>
        <v>0</v>
      </c>
      <c r="X141" s="17">
        <v>0</v>
      </c>
      <c r="Y141" s="18">
        <v>0</v>
      </c>
      <c r="Z141" s="17">
        <f t="shared" si="83"/>
        <v>0</v>
      </c>
      <c r="AA141" s="17">
        <v>2.4849999999999999</v>
      </c>
      <c r="AB141" s="18">
        <v>0</v>
      </c>
      <c r="AC141" s="17">
        <f t="shared" si="84"/>
        <v>-2.4849999999999999</v>
      </c>
      <c r="AD141" s="17">
        <v>8953.3680000000004</v>
      </c>
      <c r="AE141" s="18">
        <v>17.193000000000001</v>
      </c>
      <c r="AF141" s="17">
        <f t="shared" si="85"/>
        <v>-8936.1750000000011</v>
      </c>
      <c r="AG141" s="17">
        <v>84.078999999999994</v>
      </c>
      <c r="AH141" s="18">
        <v>3.18</v>
      </c>
      <c r="AI141" s="17">
        <f t="shared" si="86"/>
        <v>-80.898999999999987</v>
      </c>
      <c r="AJ141" s="17">
        <v>0</v>
      </c>
      <c r="AK141" s="18">
        <v>0</v>
      </c>
      <c r="AL141" s="17">
        <f t="shared" si="87"/>
        <v>0</v>
      </c>
      <c r="AM141" s="17">
        <v>699.83</v>
      </c>
      <c r="AN141" s="18">
        <v>74.334000000000003</v>
      </c>
      <c r="AO141" s="17">
        <f t="shared" si="88"/>
        <v>-625.49600000000009</v>
      </c>
      <c r="AP141" s="17">
        <v>0</v>
      </c>
      <c r="AQ141" s="18">
        <v>0</v>
      </c>
      <c r="AR141" s="17">
        <f t="shared" si="89"/>
        <v>0</v>
      </c>
      <c r="AS141" s="17">
        <v>12672.46</v>
      </c>
      <c r="AT141" s="18">
        <v>13113.4</v>
      </c>
      <c r="AU141" s="17">
        <f t="shared" si="90"/>
        <v>440.94000000000051</v>
      </c>
      <c r="AV141" s="17">
        <v>1.6E-2</v>
      </c>
      <c r="AW141" s="18">
        <v>99999</v>
      </c>
      <c r="AX141" s="20">
        <f t="shared" si="91"/>
        <v>99998.983999999997</v>
      </c>
    </row>
    <row r="142" spans="2:50" x14ac:dyDescent="0.3">
      <c r="B142" s="21" t="s">
        <v>448</v>
      </c>
      <c r="C142" s="22"/>
      <c r="D142" s="18">
        <v>3.5000000000000003E-2</v>
      </c>
      <c r="E142" s="22"/>
      <c r="F142" s="22"/>
      <c r="G142" s="18">
        <v>1571.184</v>
      </c>
      <c r="H142" s="22"/>
      <c r="I142" s="22"/>
      <c r="J142" s="18">
        <v>12879.968000000001</v>
      </c>
      <c r="K142" s="22"/>
      <c r="L142" s="22"/>
      <c r="M142" s="18">
        <v>0</v>
      </c>
      <c r="N142" s="18">
        <f t="shared" si="92"/>
        <v>0</v>
      </c>
      <c r="O142" s="22"/>
      <c r="P142" s="18">
        <v>0</v>
      </c>
      <c r="Q142" s="22"/>
      <c r="R142" s="22"/>
      <c r="S142" s="18">
        <v>47.655000000000001</v>
      </c>
      <c r="T142" s="22"/>
      <c r="U142" s="22"/>
      <c r="V142" s="18">
        <v>20.36</v>
      </c>
      <c r="W142" s="22"/>
      <c r="X142" s="22"/>
      <c r="Y142" s="18">
        <v>0</v>
      </c>
      <c r="Z142" s="22"/>
      <c r="AA142" s="22"/>
      <c r="AB142" s="18">
        <v>0</v>
      </c>
      <c r="AC142" s="22"/>
      <c r="AD142" s="22"/>
      <c r="AE142" s="18">
        <v>296.68299999999999</v>
      </c>
      <c r="AF142" s="22"/>
      <c r="AG142" s="22"/>
      <c r="AH142" s="18">
        <v>15.787000000000001</v>
      </c>
      <c r="AI142" s="22"/>
      <c r="AJ142" s="22"/>
      <c r="AK142" s="18">
        <v>4.0430000000000001</v>
      </c>
      <c r="AL142" s="22"/>
      <c r="AM142" s="22"/>
      <c r="AN142" s="18">
        <v>1181.2260000000001</v>
      </c>
      <c r="AO142" s="22"/>
      <c r="AP142" s="22"/>
      <c r="AQ142" s="18">
        <v>0</v>
      </c>
      <c r="AR142" s="22"/>
      <c r="AS142" s="22"/>
      <c r="AT142" s="18">
        <v>12905.791999999999</v>
      </c>
      <c r="AU142" s="22"/>
      <c r="AV142" s="22"/>
      <c r="AW142" s="18">
        <v>1E-3</v>
      </c>
      <c r="AX142" s="23"/>
    </row>
    <row r="143" spans="2:50" x14ac:dyDescent="0.3">
      <c r="B143" s="16" t="s">
        <v>259</v>
      </c>
      <c r="C143" s="17">
        <v>8.2000000000000003E-2</v>
      </c>
      <c r="D143" s="18">
        <v>0.58699999999999997</v>
      </c>
      <c r="E143" s="17">
        <f t="shared" ref="E143:E174" si="93">D143-C143</f>
        <v>0.505</v>
      </c>
      <c r="F143" s="17">
        <v>107919.0433</v>
      </c>
      <c r="G143" s="18">
        <v>136306.72399999999</v>
      </c>
      <c r="H143" s="17">
        <f t="shared" ref="H143:H174" si="94">G143-F143</f>
        <v>28387.680699999983</v>
      </c>
      <c r="I143" s="17">
        <v>12546.32</v>
      </c>
      <c r="J143" s="18">
        <v>47301.82</v>
      </c>
      <c r="K143" s="17">
        <f t="shared" ref="K143:K174" si="95">J143-I143</f>
        <v>34755.5</v>
      </c>
      <c r="L143" s="17">
        <v>0</v>
      </c>
      <c r="M143" s="18">
        <v>0</v>
      </c>
      <c r="N143" s="17">
        <f t="shared" si="92"/>
        <v>0</v>
      </c>
      <c r="O143" s="17">
        <v>0</v>
      </c>
      <c r="P143" s="18">
        <v>5</v>
      </c>
      <c r="Q143" s="17">
        <f t="shared" ref="Q143:Q174" si="96">P143-O143</f>
        <v>5</v>
      </c>
      <c r="R143" s="17">
        <v>2209.0277799999999</v>
      </c>
      <c r="S143" s="18">
        <v>38077.506000000001</v>
      </c>
      <c r="T143" s="17">
        <f t="shared" ref="T143:T174" si="97">S143-R143</f>
        <v>35868.478220000005</v>
      </c>
      <c r="U143" s="17">
        <v>170.26978</v>
      </c>
      <c r="V143" s="18">
        <v>38072.506000000001</v>
      </c>
      <c r="W143" s="17">
        <f t="shared" ref="W143:W174" si="98">V143-U143</f>
        <v>37902.236219999999</v>
      </c>
      <c r="X143" s="17">
        <v>0</v>
      </c>
      <c r="Y143" s="18">
        <v>14982.6</v>
      </c>
      <c r="Z143" s="17">
        <f t="shared" ref="Z143:Z174" si="99">Y143-X143</f>
        <v>14982.6</v>
      </c>
      <c r="AA143" s="17">
        <v>8.6300000000000008</v>
      </c>
      <c r="AB143" s="18">
        <v>58.438000000000002</v>
      </c>
      <c r="AC143" s="17">
        <f t="shared" ref="AC143:AC174" si="100">AB143-AA143</f>
        <v>49.808</v>
      </c>
      <c r="AD143" s="17">
        <v>103114.30740000001</v>
      </c>
      <c r="AE143" s="18">
        <v>96835.91</v>
      </c>
      <c r="AF143" s="17">
        <f t="shared" ref="AF143:AF174" si="101">AE143-AD143</f>
        <v>-6278.3974000000017</v>
      </c>
      <c r="AG143" s="17">
        <v>1009.8287</v>
      </c>
      <c r="AH143" s="18">
        <v>15.731</v>
      </c>
      <c r="AI143" s="17">
        <f t="shared" ref="AI143:AI174" si="102">AH143-AG143</f>
        <v>-994.09770000000003</v>
      </c>
      <c r="AJ143" s="17">
        <v>266.69474000000002</v>
      </c>
      <c r="AK143" s="18">
        <v>37.122999999999998</v>
      </c>
      <c r="AL143" s="17">
        <f t="shared" ref="AL143:AL174" si="103">AK143-AJ143</f>
        <v>-229.57174000000003</v>
      </c>
      <c r="AM143" s="17">
        <v>1196.1833799999999</v>
      </c>
      <c r="AN143" s="18">
        <v>2942.4140000000002</v>
      </c>
      <c r="AO143" s="17">
        <f t="shared" ref="AO143:AO174" si="104">AN143-AM143</f>
        <v>1746.2306200000003</v>
      </c>
      <c r="AP143" s="17">
        <v>0</v>
      </c>
      <c r="AQ143" s="18">
        <v>0</v>
      </c>
      <c r="AR143" s="17">
        <f t="shared" ref="AR143:AR174" si="105">AQ143-AP143</f>
        <v>0</v>
      </c>
      <c r="AS143" s="17">
        <v>12660.1183</v>
      </c>
      <c r="AT143" s="18">
        <v>12732.555</v>
      </c>
      <c r="AU143" s="17">
        <f t="shared" ref="AU143:AU174" si="106">AT143-AS143</f>
        <v>72.436700000000201</v>
      </c>
      <c r="AV143" s="17">
        <v>0.65500000000000003</v>
      </c>
      <c r="AW143" s="18">
        <v>17926.853999999999</v>
      </c>
      <c r="AX143" s="20">
        <f t="shared" ref="AX143:AX174" si="107">AW143-AV143</f>
        <v>17926.199000000001</v>
      </c>
    </row>
    <row r="144" spans="2:50" x14ac:dyDescent="0.3">
      <c r="B144" s="16" t="s">
        <v>290</v>
      </c>
      <c r="C144" s="17">
        <v>347.7998</v>
      </c>
      <c r="D144" s="18">
        <v>2.0489999999999999</v>
      </c>
      <c r="E144" s="17">
        <f t="shared" si="93"/>
        <v>-345.75080000000003</v>
      </c>
      <c r="F144" s="17">
        <v>5357.6698299999998</v>
      </c>
      <c r="G144" s="18">
        <v>2164.4580000000001</v>
      </c>
      <c r="H144" s="17">
        <f t="shared" si="94"/>
        <v>-3193.2118299999997</v>
      </c>
      <c r="I144" s="17">
        <v>15874.867</v>
      </c>
      <c r="J144" s="18">
        <v>12550.475</v>
      </c>
      <c r="K144" s="17">
        <f t="shared" si="95"/>
        <v>-3324.3919999999998</v>
      </c>
      <c r="L144" s="17">
        <v>0</v>
      </c>
      <c r="M144" s="18">
        <v>0</v>
      </c>
      <c r="N144" s="17">
        <f t="shared" si="92"/>
        <v>0</v>
      </c>
      <c r="O144" s="17">
        <v>0</v>
      </c>
      <c r="P144" s="18">
        <v>0</v>
      </c>
      <c r="Q144" s="17">
        <f t="shared" si="96"/>
        <v>0</v>
      </c>
      <c r="R144" s="17">
        <v>178.12799999999999</v>
      </c>
      <c r="S144" s="18">
        <v>163.274</v>
      </c>
      <c r="T144" s="17">
        <f t="shared" si="97"/>
        <v>-14.853999999999985</v>
      </c>
      <c r="U144" s="17">
        <v>178.12799999999999</v>
      </c>
      <c r="V144" s="18">
        <v>13.273999999999999</v>
      </c>
      <c r="W144" s="17">
        <f t="shared" si="98"/>
        <v>-164.85399999999998</v>
      </c>
      <c r="X144" s="17">
        <v>0</v>
      </c>
      <c r="Y144" s="18">
        <v>0</v>
      </c>
      <c r="Z144" s="17">
        <f t="shared" si="99"/>
        <v>0</v>
      </c>
      <c r="AA144" s="17">
        <v>1934.0423000000001</v>
      </c>
      <c r="AB144" s="18">
        <v>11.114000000000001</v>
      </c>
      <c r="AC144" s="17">
        <f t="shared" si="100"/>
        <v>-1922.9283</v>
      </c>
      <c r="AD144" s="17">
        <v>82.975200000000001</v>
      </c>
      <c r="AE144" s="18">
        <v>62.713000000000001</v>
      </c>
      <c r="AF144" s="17">
        <f t="shared" si="101"/>
        <v>-20.2622</v>
      </c>
      <c r="AG144" s="17">
        <v>412.31761999999998</v>
      </c>
      <c r="AH144" s="18">
        <v>55.625</v>
      </c>
      <c r="AI144" s="17">
        <f t="shared" si="102"/>
        <v>-356.69261999999998</v>
      </c>
      <c r="AJ144" s="17">
        <v>0</v>
      </c>
      <c r="AK144" s="18">
        <v>0</v>
      </c>
      <c r="AL144" s="17">
        <f t="shared" si="103"/>
        <v>0</v>
      </c>
      <c r="AM144" s="17">
        <v>3092.8399800000002</v>
      </c>
      <c r="AN144" s="18">
        <v>1870.836</v>
      </c>
      <c r="AO144" s="17">
        <f t="shared" si="104"/>
        <v>-1222.0039800000002</v>
      </c>
      <c r="AP144" s="17">
        <v>0</v>
      </c>
      <c r="AQ144" s="18">
        <v>0</v>
      </c>
      <c r="AR144" s="17">
        <f t="shared" si="105"/>
        <v>0</v>
      </c>
      <c r="AS144" s="17">
        <v>15878.11</v>
      </c>
      <c r="AT144" s="18">
        <v>12552.05</v>
      </c>
      <c r="AU144" s="17">
        <f t="shared" si="106"/>
        <v>-3326.0600000000013</v>
      </c>
      <c r="AV144" s="17">
        <v>1.92353</v>
      </c>
      <c r="AW144" s="18">
        <v>1.3680000000000001</v>
      </c>
      <c r="AX144" s="20">
        <f t="shared" si="107"/>
        <v>-0.55552999999999986</v>
      </c>
    </row>
    <row r="145" spans="2:50" x14ac:dyDescent="0.3">
      <c r="B145" s="16" t="s">
        <v>488</v>
      </c>
      <c r="C145" s="17">
        <v>1.712</v>
      </c>
      <c r="D145" s="18">
        <v>12.961</v>
      </c>
      <c r="E145" s="17">
        <f t="shared" si="93"/>
        <v>11.249000000000001</v>
      </c>
      <c r="F145" s="17">
        <v>9338.01325</v>
      </c>
      <c r="G145" s="18">
        <v>2882.27</v>
      </c>
      <c r="H145" s="17">
        <f t="shared" si="94"/>
        <v>-6455.7432499999995</v>
      </c>
      <c r="I145" s="17">
        <v>14936.647000000001</v>
      </c>
      <c r="J145" s="18">
        <v>12409.892</v>
      </c>
      <c r="K145" s="17">
        <f t="shared" si="95"/>
        <v>-2526.755000000001</v>
      </c>
      <c r="L145" s="17">
        <v>0</v>
      </c>
      <c r="M145" s="18">
        <v>0</v>
      </c>
      <c r="N145" s="17">
        <f t="shared" si="92"/>
        <v>0</v>
      </c>
      <c r="O145" s="17">
        <v>0</v>
      </c>
      <c r="P145" s="18">
        <v>0</v>
      </c>
      <c r="Q145" s="17">
        <f t="shared" si="96"/>
        <v>0</v>
      </c>
      <c r="R145" s="17">
        <v>51.463999999999999</v>
      </c>
      <c r="S145" s="18">
        <v>0.18</v>
      </c>
      <c r="T145" s="17">
        <f t="shared" si="97"/>
        <v>-51.283999999999999</v>
      </c>
      <c r="U145" s="17">
        <v>51.463999999999999</v>
      </c>
      <c r="V145" s="18">
        <v>0.18</v>
      </c>
      <c r="W145" s="17">
        <f t="shared" si="98"/>
        <v>-51.283999999999999</v>
      </c>
      <c r="X145" s="17">
        <v>0.2</v>
      </c>
      <c r="Y145" s="18">
        <v>0</v>
      </c>
      <c r="Z145" s="17">
        <f t="shared" si="99"/>
        <v>-0.2</v>
      </c>
      <c r="AA145" s="17">
        <v>8875.0300000000007</v>
      </c>
      <c r="AB145" s="18">
        <v>0.13500000000000001</v>
      </c>
      <c r="AC145" s="17">
        <f t="shared" si="100"/>
        <v>-8874.8950000000004</v>
      </c>
      <c r="AD145" s="17">
        <v>100.09</v>
      </c>
      <c r="AE145" s="18">
        <v>2105.8960000000002</v>
      </c>
      <c r="AF145" s="17">
        <f t="shared" si="101"/>
        <v>2005.8060000000003</v>
      </c>
      <c r="AG145" s="17">
        <v>9.3324999999999996</v>
      </c>
      <c r="AH145" s="18">
        <v>37.389000000000003</v>
      </c>
      <c r="AI145" s="17">
        <f t="shared" si="102"/>
        <v>28.056500000000003</v>
      </c>
      <c r="AJ145" s="17">
        <v>0.13</v>
      </c>
      <c r="AK145" s="18">
        <v>150.96100000000001</v>
      </c>
      <c r="AL145" s="17">
        <f t="shared" si="103"/>
        <v>150.83100000000002</v>
      </c>
      <c r="AM145" s="17">
        <v>302.60374999999999</v>
      </c>
      <c r="AN145" s="18">
        <v>604.09500000000003</v>
      </c>
      <c r="AO145" s="17">
        <f t="shared" si="104"/>
        <v>301.49125000000004</v>
      </c>
      <c r="AP145" s="17">
        <v>0</v>
      </c>
      <c r="AQ145" s="18">
        <v>0</v>
      </c>
      <c r="AR145" s="17">
        <f t="shared" si="105"/>
        <v>0</v>
      </c>
      <c r="AS145" s="17">
        <v>14921.1</v>
      </c>
      <c r="AT145" s="18">
        <v>12405.166999999999</v>
      </c>
      <c r="AU145" s="17">
        <f t="shared" si="106"/>
        <v>-2515.9330000000009</v>
      </c>
      <c r="AV145" s="17">
        <v>16.422000000000001</v>
      </c>
      <c r="AW145" s="18">
        <v>1.3</v>
      </c>
      <c r="AX145" s="20">
        <f t="shared" si="107"/>
        <v>-15.122</v>
      </c>
    </row>
    <row r="146" spans="2:50" x14ac:dyDescent="0.3">
      <c r="B146" s="16" t="s">
        <v>461</v>
      </c>
      <c r="C146" s="17">
        <v>17.879470000000001</v>
      </c>
      <c r="D146" s="18">
        <v>17.233000000000001</v>
      </c>
      <c r="E146" s="17">
        <f t="shared" si="93"/>
        <v>-0.64647000000000077</v>
      </c>
      <c r="F146" s="17">
        <v>1662.5248899999999</v>
      </c>
      <c r="G146" s="18">
        <v>2137.201</v>
      </c>
      <c r="H146" s="17">
        <f t="shared" si="94"/>
        <v>474.67611000000011</v>
      </c>
      <c r="I146" s="17">
        <v>15066.775</v>
      </c>
      <c r="J146" s="18">
        <v>12294.875</v>
      </c>
      <c r="K146" s="17">
        <f t="shared" si="95"/>
        <v>-2771.8999999999996</v>
      </c>
      <c r="L146" s="17">
        <v>0</v>
      </c>
      <c r="M146" s="18">
        <v>0</v>
      </c>
      <c r="N146" s="17">
        <f t="shared" si="92"/>
        <v>0</v>
      </c>
      <c r="O146" s="17">
        <v>0</v>
      </c>
      <c r="P146" s="18">
        <v>0</v>
      </c>
      <c r="Q146" s="17">
        <f t="shared" si="96"/>
        <v>0</v>
      </c>
      <c r="R146" s="17">
        <v>256.47026</v>
      </c>
      <c r="S146" s="18">
        <v>661.96799999999996</v>
      </c>
      <c r="T146" s="17">
        <f t="shared" si="97"/>
        <v>405.49773999999996</v>
      </c>
      <c r="U146" s="17">
        <v>0.47026000000000001</v>
      </c>
      <c r="V146" s="18">
        <v>661.96799999999996</v>
      </c>
      <c r="W146" s="17">
        <f t="shared" si="98"/>
        <v>661.49773999999991</v>
      </c>
      <c r="X146" s="17">
        <v>0</v>
      </c>
      <c r="Y146" s="18">
        <v>0</v>
      </c>
      <c r="Z146" s="17">
        <f t="shared" si="99"/>
        <v>0</v>
      </c>
      <c r="AA146" s="17">
        <v>0</v>
      </c>
      <c r="AB146" s="18">
        <v>0</v>
      </c>
      <c r="AC146" s="17">
        <f t="shared" si="100"/>
        <v>0</v>
      </c>
      <c r="AD146" s="17">
        <v>55.698</v>
      </c>
      <c r="AE146" s="18">
        <v>103.444</v>
      </c>
      <c r="AF146" s="17">
        <f t="shared" si="101"/>
        <v>47.746000000000002</v>
      </c>
      <c r="AG146" s="17">
        <v>2.1549999999999998</v>
      </c>
      <c r="AH146" s="18">
        <v>2.4660000000000002</v>
      </c>
      <c r="AI146" s="17">
        <f t="shared" si="102"/>
        <v>0.31100000000000039</v>
      </c>
      <c r="AJ146" s="17">
        <v>0</v>
      </c>
      <c r="AK146" s="18">
        <v>0</v>
      </c>
      <c r="AL146" s="17">
        <f t="shared" si="103"/>
        <v>0</v>
      </c>
      <c r="AM146" s="17">
        <v>1348.5250599999999</v>
      </c>
      <c r="AN146" s="18">
        <v>1366.8810000000001</v>
      </c>
      <c r="AO146" s="17">
        <f t="shared" si="104"/>
        <v>18.355940000000146</v>
      </c>
      <c r="AP146" s="17">
        <v>0</v>
      </c>
      <c r="AQ146" s="18">
        <v>0</v>
      </c>
      <c r="AR146" s="17">
        <f t="shared" si="105"/>
        <v>0</v>
      </c>
      <c r="AS146" s="17">
        <v>15066.975</v>
      </c>
      <c r="AT146" s="18">
        <v>12295.025</v>
      </c>
      <c r="AU146" s="17">
        <f t="shared" si="106"/>
        <v>-2771.9500000000007</v>
      </c>
      <c r="AV146" s="17">
        <v>17.35604</v>
      </c>
      <c r="AW146" s="18">
        <v>19.526</v>
      </c>
      <c r="AX146" s="20">
        <f t="shared" si="107"/>
        <v>2.1699599999999997</v>
      </c>
    </row>
    <row r="147" spans="2:50" x14ac:dyDescent="0.3">
      <c r="B147" s="16" t="s">
        <v>478</v>
      </c>
      <c r="C147" s="17">
        <v>45</v>
      </c>
      <c r="D147" s="18">
        <v>6.7460000000000004</v>
      </c>
      <c r="E147" s="17">
        <f t="shared" si="93"/>
        <v>-38.253999999999998</v>
      </c>
      <c r="F147" s="17">
        <v>2020.242894</v>
      </c>
      <c r="G147" s="18">
        <v>6618.5150000000003</v>
      </c>
      <c r="H147" s="17">
        <f t="shared" si="94"/>
        <v>4598.2721060000003</v>
      </c>
      <c r="I147" s="17">
        <v>15.002000000000001</v>
      </c>
      <c r="J147" s="18">
        <v>11858.23</v>
      </c>
      <c r="K147" s="17">
        <f t="shared" si="95"/>
        <v>11843.227999999999</v>
      </c>
      <c r="L147" s="17">
        <v>0</v>
      </c>
      <c r="M147" s="18">
        <v>0</v>
      </c>
      <c r="N147" s="17">
        <f t="shared" si="92"/>
        <v>0</v>
      </c>
      <c r="O147" s="17">
        <v>0</v>
      </c>
      <c r="P147" s="18">
        <v>0</v>
      </c>
      <c r="Q147" s="17">
        <f t="shared" si="96"/>
        <v>0</v>
      </c>
      <c r="R147" s="17">
        <v>2.5419999999999998</v>
      </c>
      <c r="S147" s="18">
        <v>2.3130000000000002</v>
      </c>
      <c r="T147" s="17">
        <f t="shared" si="97"/>
        <v>-0.22899999999999965</v>
      </c>
      <c r="U147" s="17">
        <v>2.2919999999999998</v>
      </c>
      <c r="V147" s="18">
        <v>2.3130000000000002</v>
      </c>
      <c r="W147" s="17">
        <f t="shared" si="98"/>
        <v>2.1000000000000352E-2</v>
      </c>
      <c r="X147" s="17">
        <v>0</v>
      </c>
      <c r="Y147" s="18">
        <v>0</v>
      </c>
      <c r="Z147" s="17">
        <f t="shared" si="99"/>
        <v>0</v>
      </c>
      <c r="AA147" s="17">
        <v>478.92</v>
      </c>
      <c r="AB147" s="18">
        <v>4394.3119999999999</v>
      </c>
      <c r="AC147" s="17">
        <f t="shared" si="100"/>
        <v>3915.3919999999998</v>
      </c>
      <c r="AD147" s="17">
        <v>345.76952999999997</v>
      </c>
      <c r="AE147" s="18">
        <v>915.32600000000002</v>
      </c>
      <c r="AF147" s="17">
        <f t="shared" si="101"/>
        <v>569.55646999999999</v>
      </c>
      <c r="AG147" s="17">
        <v>104.40303400000001</v>
      </c>
      <c r="AH147" s="18">
        <v>249.732</v>
      </c>
      <c r="AI147" s="17">
        <f t="shared" si="102"/>
        <v>145.32896599999998</v>
      </c>
      <c r="AJ147" s="17">
        <v>0</v>
      </c>
      <c r="AK147" s="18">
        <v>0</v>
      </c>
      <c r="AL147" s="17">
        <f t="shared" si="103"/>
        <v>0</v>
      </c>
      <c r="AM147" s="17">
        <v>1121.65733</v>
      </c>
      <c r="AN147" s="18">
        <v>1046.932</v>
      </c>
      <c r="AO147" s="17">
        <f t="shared" si="104"/>
        <v>-74.725329999999985</v>
      </c>
      <c r="AP147" s="17">
        <v>0</v>
      </c>
      <c r="AQ147" s="18">
        <v>0</v>
      </c>
      <c r="AR147" s="17">
        <f t="shared" si="105"/>
        <v>0</v>
      </c>
      <c r="AS147" s="17">
        <v>16.861999999999998</v>
      </c>
      <c r="AT147" s="18">
        <v>11864.955</v>
      </c>
      <c r="AU147" s="17">
        <f t="shared" si="106"/>
        <v>11848.093000000001</v>
      </c>
      <c r="AV147" s="17">
        <v>10.090999999999999</v>
      </c>
      <c r="AW147" s="18">
        <v>9.9209999999999994</v>
      </c>
      <c r="AX147" s="20">
        <f t="shared" si="107"/>
        <v>-0.16999999999999993</v>
      </c>
    </row>
    <row r="148" spans="2:50" x14ac:dyDescent="0.3">
      <c r="B148" s="16" t="s">
        <v>324</v>
      </c>
      <c r="C148" s="17">
        <v>558.48239999999998</v>
      </c>
      <c r="D148" s="18">
        <v>0.32100000000000001</v>
      </c>
      <c r="E148" s="17">
        <f t="shared" si="93"/>
        <v>-558.16139999999996</v>
      </c>
      <c r="F148" s="17">
        <v>33952.257623999998</v>
      </c>
      <c r="G148" s="18">
        <v>30942.785</v>
      </c>
      <c r="H148" s="17">
        <f t="shared" si="94"/>
        <v>-3009.4726239999982</v>
      </c>
      <c r="I148" s="17">
        <v>14479.6139</v>
      </c>
      <c r="J148" s="18">
        <v>20252.325000000001</v>
      </c>
      <c r="K148" s="17">
        <f t="shared" si="95"/>
        <v>5772.7111000000004</v>
      </c>
      <c r="L148" s="17">
        <v>0</v>
      </c>
      <c r="M148" s="18">
        <v>0</v>
      </c>
      <c r="N148" s="17">
        <f t="shared" si="92"/>
        <v>0</v>
      </c>
      <c r="O148" s="17">
        <v>16.8109</v>
      </c>
      <c r="P148" s="18">
        <v>0</v>
      </c>
      <c r="Q148" s="17">
        <f t="shared" si="96"/>
        <v>-16.8109</v>
      </c>
      <c r="R148" s="17">
        <v>164.52600000000001</v>
      </c>
      <c r="S148" s="18">
        <v>42.77</v>
      </c>
      <c r="T148" s="17">
        <f t="shared" si="97"/>
        <v>-121.756</v>
      </c>
      <c r="U148" s="17">
        <v>123.416</v>
      </c>
      <c r="V148" s="18">
        <v>42.77</v>
      </c>
      <c r="W148" s="17">
        <f t="shared" si="98"/>
        <v>-80.645999999999987</v>
      </c>
      <c r="X148" s="17">
        <v>0.45590000000000003</v>
      </c>
      <c r="Y148" s="18">
        <v>0</v>
      </c>
      <c r="Z148" s="17">
        <f t="shared" si="99"/>
        <v>-0.45590000000000003</v>
      </c>
      <c r="AA148" s="17">
        <v>0.26700000000000002</v>
      </c>
      <c r="AB148" s="18">
        <v>85.037999999999997</v>
      </c>
      <c r="AC148" s="17">
        <f t="shared" si="100"/>
        <v>84.771000000000001</v>
      </c>
      <c r="AD148" s="17">
        <v>29765.840499999998</v>
      </c>
      <c r="AE148" s="18">
        <v>128.95099999999999</v>
      </c>
      <c r="AF148" s="17">
        <f t="shared" si="101"/>
        <v>-29636.889499999997</v>
      </c>
      <c r="AG148" s="17">
        <v>76.271773999999994</v>
      </c>
      <c r="AH148" s="18">
        <v>35.808</v>
      </c>
      <c r="AI148" s="17">
        <f t="shared" si="102"/>
        <v>-40.463773999999994</v>
      </c>
      <c r="AJ148" s="17">
        <v>305.91500000000002</v>
      </c>
      <c r="AK148" s="18">
        <v>32.531999999999996</v>
      </c>
      <c r="AL148" s="17">
        <f t="shared" si="103"/>
        <v>-273.38300000000004</v>
      </c>
      <c r="AM148" s="17">
        <v>1982.5980500000001</v>
      </c>
      <c r="AN148" s="18">
        <v>1621.289</v>
      </c>
      <c r="AO148" s="17">
        <f t="shared" si="104"/>
        <v>-361.30905000000007</v>
      </c>
      <c r="AP148" s="17">
        <v>121.514</v>
      </c>
      <c r="AQ148" s="18">
        <v>28001.929</v>
      </c>
      <c r="AR148" s="17">
        <f t="shared" si="105"/>
        <v>27880.415000000001</v>
      </c>
      <c r="AS148" s="17">
        <v>14989.984700000001</v>
      </c>
      <c r="AT148" s="18">
        <v>11091.7</v>
      </c>
      <c r="AU148" s="17">
        <f t="shared" si="106"/>
        <v>-3898.2847000000002</v>
      </c>
      <c r="AV148" s="17">
        <v>1582.981</v>
      </c>
      <c r="AW148" s="18">
        <v>38157.343000000001</v>
      </c>
      <c r="AX148" s="20">
        <f t="shared" si="107"/>
        <v>36574.362000000001</v>
      </c>
    </row>
    <row r="149" spans="2:50" x14ac:dyDescent="0.3">
      <c r="B149" s="16" t="s">
        <v>384</v>
      </c>
      <c r="C149" s="17">
        <v>0</v>
      </c>
      <c r="D149" s="18">
        <v>0</v>
      </c>
      <c r="E149" s="17">
        <f t="shared" si="93"/>
        <v>0</v>
      </c>
      <c r="F149" s="17">
        <v>6731.6278110000003</v>
      </c>
      <c r="G149" s="18">
        <v>8409.8469999999998</v>
      </c>
      <c r="H149" s="17">
        <f t="shared" si="94"/>
        <v>1678.2191889999995</v>
      </c>
      <c r="I149" s="17">
        <v>21738</v>
      </c>
      <c r="J149" s="18">
        <v>11065.85</v>
      </c>
      <c r="K149" s="17">
        <f t="shared" si="95"/>
        <v>-10672.15</v>
      </c>
      <c r="L149" s="17">
        <v>0</v>
      </c>
      <c r="M149" s="18">
        <v>0</v>
      </c>
      <c r="N149" s="17">
        <f t="shared" si="92"/>
        <v>0</v>
      </c>
      <c r="O149" s="17">
        <v>0</v>
      </c>
      <c r="P149" s="18">
        <v>0</v>
      </c>
      <c r="Q149" s="17">
        <f t="shared" si="96"/>
        <v>0</v>
      </c>
      <c r="R149" s="17">
        <v>9.1</v>
      </c>
      <c r="S149" s="18">
        <v>0.96799999999999997</v>
      </c>
      <c r="T149" s="17">
        <f t="shared" si="97"/>
        <v>-8.1319999999999997</v>
      </c>
      <c r="U149" s="17">
        <v>9.1</v>
      </c>
      <c r="V149" s="18">
        <v>0.96799999999999997</v>
      </c>
      <c r="W149" s="17">
        <f t="shared" si="98"/>
        <v>-8.1319999999999997</v>
      </c>
      <c r="X149" s="17">
        <v>0</v>
      </c>
      <c r="Y149" s="18">
        <v>0</v>
      </c>
      <c r="Z149" s="17">
        <f t="shared" si="99"/>
        <v>0</v>
      </c>
      <c r="AA149" s="17">
        <v>210.55799999999999</v>
      </c>
      <c r="AB149" s="18">
        <v>0</v>
      </c>
      <c r="AC149" s="17">
        <f t="shared" si="100"/>
        <v>-210.55799999999999</v>
      </c>
      <c r="AD149" s="17">
        <v>5994.5527650000004</v>
      </c>
      <c r="AE149" s="18">
        <v>6754.8029999999999</v>
      </c>
      <c r="AF149" s="17">
        <f t="shared" si="101"/>
        <v>760.25023499999952</v>
      </c>
      <c r="AG149" s="17">
        <v>87.262100000000004</v>
      </c>
      <c r="AH149" s="18">
        <v>57.780999999999999</v>
      </c>
      <c r="AI149" s="17">
        <f t="shared" si="102"/>
        <v>-29.481100000000005</v>
      </c>
      <c r="AJ149" s="17">
        <v>31</v>
      </c>
      <c r="AK149" s="18">
        <v>0</v>
      </c>
      <c r="AL149" s="17">
        <f t="shared" si="103"/>
        <v>-31</v>
      </c>
      <c r="AM149" s="17">
        <v>384.35494599999998</v>
      </c>
      <c r="AN149" s="18">
        <v>1580.175</v>
      </c>
      <c r="AO149" s="17">
        <f t="shared" si="104"/>
        <v>1195.820054</v>
      </c>
      <c r="AP149" s="17">
        <v>0</v>
      </c>
      <c r="AQ149" s="18">
        <v>0</v>
      </c>
      <c r="AR149" s="17">
        <f t="shared" si="105"/>
        <v>0</v>
      </c>
      <c r="AS149" s="17">
        <v>21752.799999999999</v>
      </c>
      <c r="AT149" s="18">
        <v>11080.65</v>
      </c>
      <c r="AU149" s="17">
        <f t="shared" si="106"/>
        <v>-10672.15</v>
      </c>
      <c r="AV149" s="17">
        <v>0</v>
      </c>
      <c r="AW149" s="18">
        <v>1.32</v>
      </c>
      <c r="AX149" s="20">
        <f t="shared" si="107"/>
        <v>1.32</v>
      </c>
    </row>
    <row r="150" spans="2:50" x14ac:dyDescent="0.3">
      <c r="B150" s="16" t="s">
        <v>490</v>
      </c>
      <c r="C150" s="17">
        <v>3031672.602</v>
      </c>
      <c r="D150" s="18">
        <v>20009.303</v>
      </c>
      <c r="E150" s="17">
        <f t="shared" si="93"/>
        <v>-3011663.2990000001</v>
      </c>
      <c r="F150" s="17">
        <v>158222.18005299999</v>
      </c>
      <c r="G150" s="18">
        <v>58558.675999999999</v>
      </c>
      <c r="H150" s="17">
        <f t="shared" si="94"/>
        <v>-99663.504052999982</v>
      </c>
      <c r="I150" s="17">
        <v>27.757999999999999</v>
      </c>
      <c r="J150" s="18">
        <v>1096.239</v>
      </c>
      <c r="K150" s="17">
        <f t="shared" si="95"/>
        <v>1068.481</v>
      </c>
      <c r="L150" s="17">
        <v>0</v>
      </c>
      <c r="M150" s="18">
        <v>0</v>
      </c>
      <c r="N150" s="17">
        <f t="shared" si="92"/>
        <v>0</v>
      </c>
      <c r="O150" s="17">
        <v>6</v>
      </c>
      <c r="P150" s="18">
        <v>0</v>
      </c>
      <c r="Q150" s="17">
        <f t="shared" si="96"/>
        <v>-6</v>
      </c>
      <c r="R150" s="17">
        <v>15868.383</v>
      </c>
      <c r="S150" s="18">
        <v>1216.1959999999999</v>
      </c>
      <c r="T150" s="17">
        <f t="shared" si="97"/>
        <v>-14652.187</v>
      </c>
      <c r="U150" s="17">
        <v>15838.841</v>
      </c>
      <c r="V150" s="18">
        <v>1216.096</v>
      </c>
      <c r="W150" s="17">
        <f t="shared" si="98"/>
        <v>-14622.745000000001</v>
      </c>
      <c r="X150" s="17">
        <v>7017.1840000000002</v>
      </c>
      <c r="Y150" s="18">
        <v>8443.56</v>
      </c>
      <c r="Z150" s="17">
        <f t="shared" si="99"/>
        <v>1426.3759999999993</v>
      </c>
      <c r="AA150" s="17">
        <v>19.916</v>
      </c>
      <c r="AB150" s="18">
        <v>24965.741999999998</v>
      </c>
      <c r="AC150" s="17">
        <f t="shared" si="100"/>
        <v>24945.825999999997</v>
      </c>
      <c r="AD150" s="17">
        <v>2233.3114999999998</v>
      </c>
      <c r="AE150" s="18">
        <v>2908.3229999999999</v>
      </c>
      <c r="AF150" s="17">
        <f t="shared" si="101"/>
        <v>675.01150000000007</v>
      </c>
      <c r="AG150" s="17">
        <v>212.0395</v>
      </c>
      <c r="AH150" s="18">
        <v>73.691999999999993</v>
      </c>
      <c r="AI150" s="17">
        <f t="shared" si="102"/>
        <v>-138.34750000000003</v>
      </c>
      <c r="AJ150" s="17">
        <v>0</v>
      </c>
      <c r="AK150" s="18">
        <v>0.48</v>
      </c>
      <c r="AL150" s="17">
        <f t="shared" si="103"/>
        <v>0.48</v>
      </c>
      <c r="AM150" s="17">
        <v>423.13715300000001</v>
      </c>
      <c r="AN150" s="18">
        <v>243.779</v>
      </c>
      <c r="AO150" s="17">
        <f t="shared" si="104"/>
        <v>-179.35815300000002</v>
      </c>
      <c r="AP150" s="17">
        <v>0.90200000000000002</v>
      </c>
      <c r="AQ150" s="18">
        <v>0</v>
      </c>
      <c r="AR150" s="17">
        <f t="shared" si="105"/>
        <v>-0.90200000000000002</v>
      </c>
      <c r="AS150" s="17">
        <v>7806.6189999999997</v>
      </c>
      <c r="AT150" s="18">
        <v>10697.563</v>
      </c>
      <c r="AU150" s="17">
        <f t="shared" si="106"/>
        <v>2890.9440000000004</v>
      </c>
      <c r="AV150" s="17">
        <v>3156347.9498999999</v>
      </c>
      <c r="AW150" s="18">
        <v>31114.883000000002</v>
      </c>
      <c r="AX150" s="20">
        <f t="shared" si="107"/>
        <v>-3125233.0669</v>
      </c>
    </row>
    <row r="151" spans="2:50" x14ac:dyDescent="0.3">
      <c r="B151" s="16" t="s">
        <v>231</v>
      </c>
      <c r="C151" s="17">
        <v>16030128.135</v>
      </c>
      <c r="D151" s="18">
        <v>17117650.182</v>
      </c>
      <c r="E151" s="17">
        <f t="shared" si="93"/>
        <v>1087522.0470000003</v>
      </c>
      <c r="F151" s="17">
        <v>1088867.8991</v>
      </c>
      <c r="G151" s="18">
        <v>1022126.259</v>
      </c>
      <c r="H151" s="17">
        <f t="shared" si="94"/>
        <v>-66741.640100000077</v>
      </c>
      <c r="I151" s="17">
        <v>0</v>
      </c>
      <c r="J151" s="18">
        <v>11175.575999999999</v>
      </c>
      <c r="K151" s="17">
        <f t="shared" si="95"/>
        <v>11175.575999999999</v>
      </c>
      <c r="L151" s="17">
        <v>0</v>
      </c>
      <c r="M151" s="18">
        <v>0</v>
      </c>
      <c r="N151" s="17">
        <f t="shared" si="92"/>
        <v>0</v>
      </c>
      <c r="O151" s="17">
        <v>0</v>
      </c>
      <c r="P151" s="18">
        <v>0</v>
      </c>
      <c r="Q151" s="17">
        <f t="shared" si="96"/>
        <v>0</v>
      </c>
      <c r="R151" s="17">
        <v>211.99</v>
      </c>
      <c r="S151" s="18">
        <v>813.02700000000004</v>
      </c>
      <c r="T151" s="17">
        <f t="shared" si="97"/>
        <v>601.03700000000003</v>
      </c>
      <c r="U151" s="17">
        <v>0</v>
      </c>
      <c r="V151" s="18">
        <v>813.02700000000004</v>
      </c>
      <c r="W151" s="17">
        <f t="shared" si="98"/>
        <v>813.02700000000004</v>
      </c>
      <c r="X151" s="17">
        <v>0</v>
      </c>
      <c r="Y151" s="18">
        <v>0</v>
      </c>
      <c r="Z151" s="17">
        <f t="shared" si="99"/>
        <v>0</v>
      </c>
      <c r="AA151" s="17">
        <v>0</v>
      </c>
      <c r="AB151" s="18">
        <v>2150.15</v>
      </c>
      <c r="AC151" s="17">
        <f t="shared" si="100"/>
        <v>2150.15</v>
      </c>
      <c r="AD151" s="17">
        <v>500.93</v>
      </c>
      <c r="AE151" s="18">
        <v>60.478000000000002</v>
      </c>
      <c r="AF151" s="17">
        <f t="shared" si="101"/>
        <v>-440.452</v>
      </c>
      <c r="AG151" s="17">
        <v>338.58109999999999</v>
      </c>
      <c r="AH151" s="18">
        <v>4.859</v>
      </c>
      <c r="AI151" s="17">
        <f t="shared" si="102"/>
        <v>-333.72210000000001</v>
      </c>
      <c r="AJ151" s="17">
        <v>0.1</v>
      </c>
      <c r="AK151" s="18">
        <v>1.56</v>
      </c>
      <c r="AL151" s="17">
        <f t="shared" si="103"/>
        <v>1.46</v>
      </c>
      <c r="AM151" s="17">
        <v>294.35599999999999</v>
      </c>
      <c r="AN151" s="18">
        <v>777.15300000000002</v>
      </c>
      <c r="AO151" s="17">
        <f t="shared" si="104"/>
        <v>482.79700000000003</v>
      </c>
      <c r="AP151" s="17">
        <v>1087521.83</v>
      </c>
      <c r="AQ151" s="18">
        <v>1018963.27</v>
      </c>
      <c r="AR151" s="17">
        <f t="shared" si="105"/>
        <v>-68558.560000000056</v>
      </c>
      <c r="AS151" s="17">
        <v>0</v>
      </c>
      <c r="AT151" s="18">
        <v>10456.791999999999</v>
      </c>
      <c r="AU151" s="17">
        <f t="shared" si="106"/>
        <v>10456.791999999999</v>
      </c>
      <c r="AV151" s="17">
        <v>17117650.077</v>
      </c>
      <c r="AW151" s="18">
        <v>18136687.997000001</v>
      </c>
      <c r="AX151" s="20">
        <f t="shared" si="107"/>
        <v>1019037.9200000018</v>
      </c>
    </row>
    <row r="152" spans="2:50" x14ac:dyDescent="0.3">
      <c r="B152" s="16" t="s">
        <v>463</v>
      </c>
      <c r="C152" s="17">
        <v>0.19400000000000001</v>
      </c>
      <c r="D152" s="18">
        <v>0</v>
      </c>
      <c r="E152" s="17">
        <f t="shared" si="93"/>
        <v>-0.19400000000000001</v>
      </c>
      <c r="F152" s="17">
        <v>2132.9622399999998</v>
      </c>
      <c r="G152" s="18">
        <v>3453.35</v>
      </c>
      <c r="H152" s="17">
        <f t="shared" si="94"/>
        <v>1320.3877600000001</v>
      </c>
      <c r="I152" s="17">
        <v>17050.957999999999</v>
      </c>
      <c r="J152" s="18">
        <v>10371.743</v>
      </c>
      <c r="K152" s="17">
        <f t="shared" si="95"/>
        <v>-6679.2149999999983</v>
      </c>
      <c r="L152" s="17">
        <v>0</v>
      </c>
      <c r="M152" s="18">
        <v>0</v>
      </c>
      <c r="N152" s="17">
        <f t="shared" si="92"/>
        <v>0</v>
      </c>
      <c r="O152" s="17">
        <v>0</v>
      </c>
      <c r="P152" s="18">
        <v>0</v>
      </c>
      <c r="Q152" s="17">
        <f t="shared" si="96"/>
        <v>0</v>
      </c>
      <c r="R152" s="17">
        <v>0</v>
      </c>
      <c r="S152" s="18">
        <v>0</v>
      </c>
      <c r="T152" s="17">
        <f t="shared" si="97"/>
        <v>0</v>
      </c>
      <c r="U152" s="17">
        <v>0</v>
      </c>
      <c r="V152" s="18">
        <v>0</v>
      </c>
      <c r="W152" s="17">
        <f t="shared" si="98"/>
        <v>0</v>
      </c>
      <c r="X152" s="17">
        <v>13.907</v>
      </c>
      <c r="Y152" s="18">
        <v>11.856999999999999</v>
      </c>
      <c r="Z152" s="17">
        <f t="shared" si="99"/>
        <v>-2.0500000000000007</v>
      </c>
      <c r="AA152" s="17">
        <v>151.71299999999999</v>
      </c>
      <c r="AB152" s="18">
        <v>71.965999999999994</v>
      </c>
      <c r="AC152" s="17">
        <f t="shared" si="100"/>
        <v>-79.747</v>
      </c>
      <c r="AD152" s="17">
        <v>1102.404</v>
      </c>
      <c r="AE152" s="18">
        <v>2487.62</v>
      </c>
      <c r="AF152" s="17">
        <f t="shared" si="101"/>
        <v>1385.2159999999999</v>
      </c>
      <c r="AG152" s="17">
        <v>109.96474000000001</v>
      </c>
      <c r="AH152" s="18">
        <v>81.542000000000002</v>
      </c>
      <c r="AI152" s="17">
        <f t="shared" si="102"/>
        <v>-28.422740000000005</v>
      </c>
      <c r="AJ152" s="17">
        <v>0</v>
      </c>
      <c r="AK152" s="18">
        <v>0</v>
      </c>
      <c r="AL152" s="17">
        <f t="shared" si="103"/>
        <v>0</v>
      </c>
      <c r="AM152" s="17">
        <v>7693.8680000000004</v>
      </c>
      <c r="AN152" s="18">
        <v>809.9</v>
      </c>
      <c r="AO152" s="17">
        <f t="shared" si="104"/>
        <v>-6883.9680000000008</v>
      </c>
      <c r="AP152" s="17">
        <v>2.5000000000000001E-3</v>
      </c>
      <c r="AQ152" s="18">
        <v>0</v>
      </c>
      <c r="AR152" s="17">
        <f t="shared" si="105"/>
        <v>-2.5000000000000001E-3</v>
      </c>
      <c r="AS152" s="17">
        <v>10108.116</v>
      </c>
      <c r="AT152" s="18">
        <v>10362.208000000001</v>
      </c>
      <c r="AU152" s="17">
        <f t="shared" si="106"/>
        <v>254.09200000000055</v>
      </c>
      <c r="AV152" s="17">
        <v>4.1414999999999997</v>
      </c>
      <c r="AW152" s="18">
        <v>0</v>
      </c>
      <c r="AX152" s="20">
        <f t="shared" si="107"/>
        <v>-4.1414999999999997</v>
      </c>
    </row>
    <row r="153" spans="2:50" x14ac:dyDescent="0.3">
      <c r="B153" s="16" t="s">
        <v>228</v>
      </c>
      <c r="C153" s="17">
        <v>0</v>
      </c>
      <c r="D153" s="18">
        <v>0</v>
      </c>
      <c r="E153" s="17">
        <f t="shared" si="93"/>
        <v>0</v>
      </c>
      <c r="F153" s="17">
        <v>21.590510999999999</v>
      </c>
      <c r="G153" s="18">
        <v>825.14800000000002</v>
      </c>
      <c r="H153" s="17">
        <f t="shared" si="94"/>
        <v>803.55748900000003</v>
      </c>
      <c r="I153" s="17">
        <v>7500.0273459999999</v>
      </c>
      <c r="J153" s="18">
        <v>10249.682000000001</v>
      </c>
      <c r="K153" s="17">
        <f t="shared" si="95"/>
        <v>2749.6546540000008</v>
      </c>
      <c r="L153" s="17">
        <v>0</v>
      </c>
      <c r="M153" s="18">
        <v>0</v>
      </c>
      <c r="N153" s="17">
        <f t="shared" si="92"/>
        <v>0</v>
      </c>
      <c r="O153" s="17">
        <v>0</v>
      </c>
      <c r="P153" s="18">
        <v>0</v>
      </c>
      <c r="Q153" s="17">
        <f t="shared" si="96"/>
        <v>0</v>
      </c>
      <c r="R153" s="17">
        <v>0</v>
      </c>
      <c r="S153" s="18">
        <v>0</v>
      </c>
      <c r="T153" s="17">
        <f t="shared" si="97"/>
        <v>0</v>
      </c>
      <c r="U153" s="17">
        <v>0</v>
      </c>
      <c r="V153" s="18">
        <v>0</v>
      </c>
      <c r="W153" s="17">
        <f t="shared" si="98"/>
        <v>0</v>
      </c>
      <c r="X153" s="17">
        <v>0</v>
      </c>
      <c r="Y153" s="18">
        <v>0</v>
      </c>
      <c r="Z153" s="17">
        <f t="shared" si="99"/>
        <v>0</v>
      </c>
      <c r="AA153" s="17">
        <v>0</v>
      </c>
      <c r="AB153" s="18">
        <v>0</v>
      </c>
      <c r="AC153" s="17">
        <f t="shared" si="100"/>
        <v>0</v>
      </c>
      <c r="AD153" s="17">
        <v>0</v>
      </c>
      <c r="AE153" s="18">
        <v>0</v>
      </c>
      <c r="AF153" s="17">
        <f t="shared" si="101"/>
        <v>0</v>
      </c>
      <c r="AG153" s="17">
        <v>0</v>
      </c>
      <c r="AH153" s="18">
        <v>3.1139999999999999</v>
      </c>
      <c r="AI153" s="17">
        <f t="shared" si="102"/>
        <v>3.1139999999999999</v>
      </c>
      <c r="AJ153" s="17">
        <v>0</v>
      </c>
      <c r="AK153" s="18">
        <v>18.501999999999999</v>
      </c>
      <c r="AL153" s="17">
        <f t="shared" si="103"/>
        <v>18.501999999999999</v>
      </c>
      <c r="AM153" s="17">
        <v>26.854856999999999</v>
      </c>
      <c r="AN153" s="18">
        <v>811.12699999999995</v>
      </c>
      <c r="AO153" s="17">
        <f t="shared" si="104"/>
        <v>784.27214299999991</v>
      </c>
      <c r="AP153" s="17">
        <v>0</v>
      </c>
      <c r="AQ153" s="18">
        <v>0</v>
      </c>
      <c r="AR153" s="17">
        <f t="shared" si="105"/>
        <v>0</v>
      </c>
      <c r="AS153" s="17">
        <v>7494.7629999999999</v>
      </c>
      <c r="AT153" s="18">
        <v>10242.087</v>
      </c>
      <c r="AU153" s="17">
        <f t="shared" si="106"/>
        <v>2747.3239999999996</v>
      </c>
      <c r="AV153" s="17">
        <v>0</v>
      </c>
      <c r="AW153" s="18">
        <v>0</v>
      </c>
      <c r="AX153" s="20">
        <f t="shared" si="107"/>
        <v>0</v>
      </c>
    </row>
    <row r="154" spans="2:50" x14ac:dyDescent="0.3">
      <c r="B154" s="16" t="s">
        <v>126</v>
      </c>
      <c r="C154" s="17">
        <v>0</v>
      </c>
      <c r="D154" s="18">
        <v>4.6630000000000003</v>
      </c>
      <c r="E154" s="17">
        <f t="shared" si="93"/>
        <v>4.6630000000000003</v>
      </c>
      <c r="F154" s="17">
        <v>6131.2885269999997</v>
      </c>
      <c r="G154" s="18">
        <v>1697.548</v>
      </c>
      <c r="H154" s="17">
        <f t="shared" si="94"/>
        <v>-4433.7405269999999</v>
      </c>
      <c r="I154" s="17">
        <v>4381.84</v>
      </c>
      <c r="J154" s="18">
        <v>10087.965</v>
      </c>
      <c r="K154" s="17">
        <f t="shared" si="95"/>
        <v>5706.125</v>
      </c>
      <c r="L154" s="17">
        <v>0</v>
      </c>
      <c r="M154" s="18">
        <v>0</v>
      </c>
      <c r="N154" s="17">
        <f t="shared" si="92"/>
        <v>0</v>
      </c>
      <c r="O154" s="17">
        <v>0</v>
      </c>
      <c r="P154" s="18">
        <v>0</v>
      </c>
      <c r="Q154" s="17">
        <f t="shared" si="96"/>
        <v>0</v>
      </c>
      <c r="R154" s="17">
        <v>62.845999999999997</v>
      </c>
      <c r="S154" s="18">
        <v>0.48499999999999999</v>
      </c>
      <c r="T154" s="17">
        <f t="shared" si="97"/>
        <v>-62.360999999999997</v>
      </c>
      <c r="U154" s="17">
        <v>62.845999999999997</v>
      </c>
      <c r="V154" s="18">
        <v>0.48499999999999999</v>
      </c>
      <c r="W154" s="17">
        <f t="shared" si="98"/>
        <v>-62.360999999999997</v>
      </c>
      <c r="X154" s="17">
        <v>0</v>
      </c>
      <c r="Y154" s="18">
        <v>0</v>
      </c>
      <c r="Z154" s="17">
        <f t="shared" si="99"/>
        <v>0</v>
      </c>
      <c r="AA154" s="17">
        <v>0</v>
      </c>
      <c r="AB154" s="18">
        <v>130.86000000000001</v>
      </c>
      <c r="AC154" s="17">
        <f t="shared" si="100"/>
        <v>130.86000000000001</v>
      </c>
      <c r="AD154" s="17">
        <v>2.7728999999999999</v>
      </c>
      <c r="AE154" s="18">
        <v>22.084</v>
      </c>
      <c r="AF154" s="17">
        <f t="shared" si="101"/>
        <v>19.3111</v>
      </c>
      <c r="AG154" s="17">
        <v>33.582659999999997</v>
      </c>
      <c r="AH154" s="18">
        <v>26.832000000000001</v>
      </c>
      <c r="AI154" s="17">
        <f t="shared" si="102"/>
        <v>-6.7506599999999963</v>
      </c>
      <c r="AJ154" s="17">
        <v>15.240766000000001</v>
      </c>
      <c r="AK154" s="18">
        <v>16.75</v>
      </c>
      <c r="AL154" s="17">
        <f t="shared" si="103"/>
        <v>1.5092339999999993</v>
      </c>
      <c r="AM154" s="17">
        <v>6016.5252710000004</v>
      </c>
      <c r="AN154" s="18">
        <v>1454.875</v>
      </c>
      <c r="AO154" s="17">
        <f t="shared" si="104"/>
        <v>-4561.6502710000004</v>
      </c>
      <c r="AP154" s="17">
        <v>0</v>
      </c>
      <c r="AQ154" s="18">
        <v>0</v>
      </c>
      <c r="AR154" s="17">
        <f t="shared" si="105"/>
        <v>0</v>
      </c>
      <c r="AS154" s="17">
        <v>0</v>
      </c>
      <c r="AT154" s="18">
        <v>10088.138999999999</v>
      </c>
      <c r="AU154" s="17">
        <f t="shared" si="106"/>
        <v>10088.138999999999</v>
      </c>
      <c r="AV154" s="17">
        <v>4382.16093</v>
      </c>
      <c r="AW154" s="18">
        <v>50.151000000000003</v>
      </c>
      <c r="AX154" s="20">
        <f t="shared" si="107"/>
        <v>-4332.0099300000002</v>
      </c>
    </row>
    <row r="155" spans="2:50" x14ac:dyDescent="0.3">
      <c r="B155" s="16" t="s">
        <v>193</v>
      </c>
      <c r="C155" s="17">
        <v>1267718.0686000001</v>
      </c>
      <c r="D155" s="18">
        <v>6230388.7980000004</v>
      </c>
      <c r="E155" s="17">
        <f t="shared" si="93"/>
        <v>4962670.7294000005</v>
      </c>
      <c r="F155" s="17">
        <v>453069.26439999999</v>
      </c>
      <c r="G155" s="18">
        <v>12733630.161</v>
      </c>
      <c r="H155" s="17">
        <f t="shared" si="94"/>
        <v>12280560.896600001</v>
      </c>
      <c r="I155" s="17">
        <v>8981.3009999999995</v>
      </c>
      <c r="J155" s="18">
        <v>9281.5889999999999</v>
      </c>
      <c r="K155" s="17">
        <f t="shared" si="95"/>
        <v>300.28800000000047</v>
      </c>
      <c r="L155" s="17">
        <v>0</v>
      </c>
      <c r="M155" s="18">
        <v>0</v>
      </c>
      <c r="N155" s="17">
        <f t="shared" si="92"/>
        <v>0</v>
      </c>
      <c r="O155" s="17">
        <v>0</v>
      </c>
      <c r="P155" s="18">
        <v>0</v>
      </c>
      <c r="Q155" s="17">
        <f t="shared" si="96"/>
        <v>0</v>
      </c>
      <c r="R155" s="17">
        <v>220.4118</v>
      </c>
      <c r="S155" s="18">
        <v>16610402.187000001</v>
      </c>
      <c r="T155" s="17">
        <f t="shared" si="97"/>
        <v>16610181.7752</v>
      </c>
      <c r="U155" s="17">
        <v>208.38679999999999</v>
      </c>
      <c r="V155" s="18">
        <v>16610401.367000001</v>
      </c>
      <c r="W155" s="17">
        <f t="shared" si="98"/>
        <v>16610192.9802</v>
      </c>
      <c r="X155" s="17">
        <v>17.645</v>
      </c>
      <c r="Y155" s="18">
        <v>14.897</v>
      </c>
      <c r="Z155" s="17">
        <f t="shared" si="99"/>
        <v>-2.7479999999999993</v>
      </c>
      <c r="AA155" s="17">
        <v>1.171</v>
      </c>
      <c r="AB155" s="18">
        <v>21394.404999999999</v>
      </c>
      <c r="AC155" s="17">
        <f t="shared" si="100"/>
        <v>21393.234</v>
      </c>
      <c r="AD155" s="17">
        <v>1344.1569999999999</v>
      </c>
      <c r="AE155" s="18">
        <v>1815.415</v>
      </c>
      <c r="AF155" s="17">
        <f t="shared" si="101"/>
        <v>471.25800000000004</v>
      </c>
      <c r="AG155" s="17">
        <v>35.469540000000002</v>
      </c>
      <c r="AH155" s="18">
        <v>44.569000000000003</v>
      </c>
      <c r="AI155" s="17">
        <f t="shared" si="102"/>
        <v>9.0994600000000005</v>
      </c>
      <c r="AJ155" s="17">
        <v>0</v>
      </c>
      <c r="AK155" s="18">
        <v>0</v>
      </c>
      <c r="AL155" s="17">
        <f t="shared" si="103"/>
        <v>0</v>
      </c>
      <c r="AM155" s="17">
        <v>121.2505</v>
      </c>
      <c r="AN155" s="18">
        <v>224.166</v>
      </c>
      <c r="AO155" s="17">
        <f t="shared" si="104"/>
        <v>102.91549999999999</v>
      </c>
      <c r="AP155" s="17">
        <v>450836.38299999997</v>
      </c>
      <c r="AQ155" s="18">
        <v>422592.04399999999</v>
      </c>
      <c r="AR155" s="17">
        <f t="shared" si="105"/>
        <v>-28244.338999999978</v>
      </c>
      <c r="AS155" s="17">
        <v>9907.1779999999999</v>
      </c>
      <c r="AT155" s="18">
        <v>10061.369000000001</v>
      </c>
      <c r="AU155" s="17">
        <f t="shared" si="106"/>
        <v>154.19100000000071</v>
      </c>
      <c r="AV155" s="17">
        <v>1718121.3511600001</v>
      </c>
      <c r="AW155" s="18">
        <v>2329343.5410000002</v>
      </c>
      <c r="AX155" s="20">
        <f t="shared" si="107"/>
        <v>611222.18984000012</v>
      </c>
    </row>
    <row r="156" spans="2:50" x14ac:dyDescent="0.3">
      <c r="B156" s="16" t="s">
        <v>606</v>
      </c>
      <c r="C156" s="17">
        <v>1.024</v>
      </c>
      <c r="D156" s="18">
        <v>2.12</v>
      </c>
      <c r="E156" s="17">
        <f t="shared" si="93"/>
        <v>1.0960000000000001</v>
      </c>
      <c r="F156" s="17">
        <v>3472.4681580000001</v>
      </c>
      <c r="G156" s="18">
        <v>2041.8309999999999</v>
      </c>
      <c r="H156" s="17">
        <f t="shared" si="94"/>
        <v>-1430.6371580000002</v>
      </c>
      <c r="I156" s="17">
        <v>15182.852000000001</v>
      </c>
      <c r="J156" s="18">
        <v>9483.8979999999992</v>
      </c>
      <c r="K156" s="17">
        <f t="shared" si="95"/>
        <v>-5698.9540000000015</v>
      </c>
      <c r="L156" s="17">
        <v>0</v>
      </c>
      <c r="M156" s="18">
        <v>0</v>
      </c>
      <c r="N156" s="17">
        <f t="shared" si="92"/>
        <v>0</v>
      </c>
      <c r="O156" s="17">
        <v>8.4000000000000005E-2</v>
      </c>
      <c r="P156" s="18">
        <v>0</v>
      </c>
      <c r="Q156" s="17">
        <f t="shared" si="96"/>
        <v>-8.4000000000000005E-2</v>
      </c>
      <c r="R156" s="17">
        <v>0</v>
      </c>
      <c r="S156" s="18">
        <v>0.72499999999999998</v>
      </c>
      <c r="T156" s="17">
        <f t="shared" si="97"/>
        <v>0.72499999999999998</v>
      </c>
      <c r="U156" s="17">
        <v>0</v>
      </c>
      <c r="V156" s="18">
        <v>0.71499999999999997</v>
      </c>
      <c r="W156" s="17">
        <f t="shared" si="98"/>
        <v>0.71499999999999997</v>
      </c>
      <c r="X156" s="17">
        <v>0</v>
      </c>
      <c r="Y156" s="18">
        <v>0</v>
      </c>
      <c r="Z156" s="17">
        <f t="shared" si="99"/>
        <v>0</v>
      </c>
      <c r="AA156" s="17">
        <v>0</v>
      </c>
      <c r="AB156" s="18">
        <v>2.6429999999999998</v>
      </c>
      <c r="AC156" s="17">
        <f t="shared" si="100"/>
        <v>2.6429999999999998</v>
      </c>
      <c r="AD156" s="17">
        <v>1685.4565299999999</v>
      </c>
      <c r="AE156" s="18">
        <v>1107.6559999999999</v>
      </c>
      <c r="AF156" s="17">
        <f t="shared" si="101"/>
        <v>-577.80052999999998</v>
      </c>
      <c r="AG156" s="17">
        <v>133.99352400000001</v>
      </c>
      <c r="AH156" s="18">
        <v>63.298000000000002</v>
      </c>
      <c r="AI156" s="17">
        <f t="shared" si="102"/>
        <v>-70.695524000000006</v>
      </c>
      <c r="AJ156" s="17">
        <v>0</v>
      </c>
      <c r="AK156" s="18">
        <v>0</v>
      </c>
      <c r="AL156" s="17">
        <f t="shared" si="103"/>
        <v>0</v>
      </c>
      <c r="AM156" s="17">
        <v>1645.3401040000001</v>
      </c>
      <c r="AN156" s="18">
        <v>844.572</v>
      </c>
      <c r="AO156" s="17">
        <f t="shared" si="104"/>
        <v>-800.76810400000011</v>
      </c>
      <c r="AP156" s="17">
        <v>0</v>
      </c>
      <c r="AQ156" s="18">
        <v>0</v>
      </c>
      <c r="AR156" s="17">
        <f t="shared" si="105"/>
        <v>0</v>
      </c>
      <c r="AS156" s="17">
        <v>15189.105</v>
      </c>
      <c r="AT156" s="18">
        <v>9506.6110000000008</v>
      </c>
      <c r="AU156" s="17">
        <f t="shared" si="106"/>
        <v>-5682.4939999999988</v>
      </c>
      <c r="AV156" s="17">
        <v>2.3650000000000002</v>
      </c>
      <c r="AW156" s="18">
        <v>2.3439999999999999</v>
      </c>
      <c r="AX156" s="20">
        <f t="shared" si="107"/>
        <v>-2.1000000000000352E-2</v>
      </c>
    </row>
    <row r="157" spans="2:50" x14ac:dyDescent="0.3">
      <c r="B157" s="16" t="s">
        <v>98</v>
      </c>
      <c r="C157" s="17">
        <v>1137.4306280000001</v>
      </c>
      <c r="D157" s="18">
        <v>230.49100000000001</v>
      </c>
      <c r="E157" s="17">
        <f t="shared" si="93"/>
        <v>-906.93962800000008</v>
      </c>
      <c r="F157" s="17">
        <v>3012.4429230000001</v>
      </c>
      <c r="G157" s="18">
        <v>2190.652</v>
      </c>
      <c r="H157" s="17">
        <f t="shared" si="94"/>
        <v>-821.79092300000002</v>
      </c>
      <c r="I157" s="17">
        <v>12649.01302</v>
      </c>
      <c r="J157" s="18">
        <v>8879.2360000000008</v>
      </c>
      <c r="K157" s="17">
        <f t="shared" si="95"/>
        <v>-3769.7770199999995</v>
      </c>
      <c r="L157" s="17">
        <v>0</v>
      </c>
      <c r="M157" s="18">
        <v>0</v>
      </c>
      <c r="N157" s="17">
        <f t="shared" si="92"/>
        <v>0</v>
      </c>
      <c r="O157" s="17">
        <v>451.91320000000002</v>
      </c>
      <c r="P157" s="18">
        <v>181.55</v>
      </c>
      <c r="Q157" s="17">
        <f t="shared" si="96"/>
        <v>-270.36320000000001</v>
      </c>
      <c r="R157" s="17">
        <v>62.305999999999997</v>
      </c>
      <c r="S157" s="18">
        <v>0.64</v>
      </c>
      <c r="T157" s="17">
        <f t="shared" si="97"/>
        <v>-61.665999999999997</v>
      </c>
      <c r="U157" s="17">
        <v>62.305999999999997</v>
      </c>
      <c r="V157" s="18">
        <v>0.252</v>
      </c>
      <c r="W157" s="17">
        <f t="shared" si="98"/>
        <v>-62.053999999999995</v>
      </c>
      <c r="X157" s="17">
        <v>0</v>
      </c>
      <c r="Y157" s="18">
        <v>0</v>
      </c>
      <c r="Z157" s="17">
        <f t="shared" si="99"/>
        <v>0</v>
      </c>
      <c r="AA157" s="17">
        <v>829.78629999999998</v>
      </c>
      <c r="AB157" s="18">
        <v>213.63399999999999</v>
      </c>
      <c r="AC157" s="17">
        <f t="shared" si="100"/>
        <v>-616.15229999999997</v>
      </c>
      <c r="AD157" s="17">
        <v>1697.2018989999999</v>
      </c>
      <c r="AE157" s="18">
        <v>595.04399999999998</v>
      </c>
      <c r="AF157" s="17">
        <f t="shared" si="101"/>
        <v>-1102.1578989999998</v>
      </c>
      <c r="AG157" s="17">
        <v>96.014035000000007</v>
      </c>
      <c r="AH157" s="18">
        <v>37.5</v>
      </c>
      <c r="AI157" s="17">
        <f t="shared" si="102"/>
        <v>-58.514035000000007</v>
      </c>
      <c r="AJ157" s="17">
        <v>32.371200000000002</v>
      </c>
      <c r="AK157" s="18">
        <v>529.10699999999997</v>
      </c>
      <c r="AL157" s="17">
        <f t="shared" si="103"/>
        <v>496.73579999999998</v>
      </c>
      <c r="AM157" s="17">
        <v>1576.3824090000001</v>
      </c>
      <c r="AN157" s="18">
        <v>1014.9640000000001</v>
      </c>
      <c r="AO157" s="17">
        <f t="shared" si="104"/>
        <v>-561.418409</v>
      </c>
      <c r="AP157" s="17">
        <v>0</v>
      </c>
      <c r="AQ157" s="18">
        <v>0</v>
      </c>
      <c r="AR157" s="17">
        <f t="shared" si="105"/>
        <v>0</v>
      </c>
      <c r="AS157" s="17">
        <v>12272.113020000001</v>
      </c>
      <c r="AT157" s="18">
        <v>8801.9889999999996</v>
      </c>
      <c r="AU157" s="17">
        <f t="shared" si="106"/>
        <v>-3470.1240200000011</v>
      </c>
      <c r="AV157" s="17">
        <v>232.09850800000001</v>
      </c>
      <c r="AW157" s="18">
        <v>107.502</v>
      </c>
      <c r="AX157" s="20">
        <f t="shared" si="107"/>
        <v>-124.59650800000001</v>
      </c>
    </row>
    <row r="158" spans="2:50" x14ac:dyDescent="0.3">
      <c r="B158" s="16" t="s">
        <v>73</v>
      </c>
      <c r="C158" s="17">
        <v>98.481899999999996</v>
      </c>
      <c r="D158" s="18">
        <v>114.6</v>
      </c>
      <c r="E158" s="17">
        <f t="shared" si="93"/>
        <v>16.118099999999998</v>
      </c>
      <c r="F158" s="17">
        <v>4425.1486199999999</v>
      </c>
      <c r="G158" s="18">
        <v>2851.2629999999999</v>
      </c>
      <c r="H158" s="17">
        <f t="shared" si="94"/>
        <v>-1573.88562</v>
      </c>
      <c r="I158" s="17">
        <v>53955.531000000003</v>
      </c>
      <c r="J158" s="18">
        <v>60336.629000000001</v>
      </c>
      <c r="K158" s="17">
        <f t="shared" si="95"/>
        <v>6381.0979999999981</v>
      </c>
      <c r="L158" s="17">
        <v>0</v>
      </c>
      <c r="M158" s="18">
        <v>0</v>
      </c>
      <c r="N158" s="17">
        <f t="shared" si="92"/>
        <v>0</v>
      </c>
      <c r="O158" s="17">
        <v>2.2400000000000002</v>
      </c>
      <c r="P158" s="18">
        <v>0</v>
      </c>
      <c r="Q158" s="17">
        <f t="shared" si="96"/>
        <v>-2.2400000000000002</v>
      </c>
      <c r="R158" s="17">
        <v>46544.669000000002</v>
      </c>
      <c r="S158" s="18">
        <v>50546.538</v>
      </c>
      <c r="T158" s="17">
        <f t="shared" si="97"/>
        <v>4001.8689999999988</v>
      </c>
      <c r="U158" s="17">
        <v>147.86799999999999</v>
      </c>
      <c r="V158" s="18">
        <v>50546.527999999998</v>
      </c>
      <c r="W158" s="17">
        <f t="shared" si="98"/>
        <v>50398.659999999996</v>
      </c>
      <c r="X158" s="17">
        <v>0</v>
      </c>
      <c r="Y158" s="18">
        <v>0</v>
      </c>
      <c r="Z158" s="17">
        <f t="shared" si="99"/>
        <v>0</v>
      </c>
      <c r="AA158" s="17">
        <v>2207.377</v>
      </c>
      <c r="AB158" s="18">
        <v>2116.3829999999998</v>
      </c>
      <c r="AC158" s="17">
        <f t="shared" si="100"/>
        <v>-90.994000000000142</v>
      </c>
      <c r="AD158" s="17">
        <v>88.724199999999996</v>
      </c>
      <c r="AE158" s="18">
        <v>231.767</v>
      </c>
      <c r="AF158" s="17">
        <f t="shared" si="101"/>
        <v>143.0428</v>
      </c>
      <c r="AG158" s="17">
        <v>26.966619999999999</v>
      </c>
      <c r="AH158" s="18">
        <v>29.917999999999999</v>
      </c>
      <c r="AI158" s="17">
        <f t="shared" si="102"/>
        <v>2.9513800000000003</v>
      </c>
      <c r="AJ158" s="17">
        <v>0</v>
      </c>
      <c r="AK158" s="18">
        <v>8.7999999999999995E-2</v>
      </c>
      <c r="AL158" s="17">
        <f t="shared" si="103"/>
        <v>8.7999999999999995E-2</v>
      </c>
      <c r="AM158" s="17">
        <v>1800.5417</v>
      </c>
      <c r="AN158" s="18">
        <v>1614.0260000000001</v>
      </c>
      <c r="AO158" s="17">
        <f t="shared" si="104"/>
        <v>-186.51569999999992</v>
      </c>
      <c r="AP158" s="17">
        <v>0</v>
      </c>
      <c r="AQ158" s="18">
        <v>0</v>
      </c>
      <c r="AR158" s="17">
        <f t="shared" si="105"/>
        <v>0</v>
      </c>
      <c r="AS158" s="17">
        <v>7603.3</v>
      </c>
      <c r="AT158" s="18">
        <v>8646.0570000000007</v>
      </c>
      <c r="AU158" s="17">
        <f t="shared" si="106"/>
        <v>1042.7570000000005</v>
      </c>
      <c r="AV158" s="17">
        <v>205.34299999999999</v>
      </c>
      <c r="AW158" s="18">
        <v>117.715</v>
      </c>
      <c r="AX158" s="20">
        <f t="shared" si="107"/>
        <v>-87.627999999999986</v>
      </c>
    </row>
    <row r="159" spans="2:50" x14ac:dyDescent="0.3">
      <c r="B159" s="16" t="s">
        <v>90</v>
      </c>
      <c r="C159" s="17">
        <v>0</v>
      </c>
      <c r="D159" s="18">
        <v>0.25</v>
      </c>
      <c r="E159" s="17">
        <f t="shared" si="93"/>
        <v>0.25</v>
      </c>
      <c r="F159" s="17">
        <v>1976.95614</v>
      </c>
      <c r="G159" s="18">
        <v>5225.6689999999999</v>
      </c>
      <c r="H159" s="17">
        <f t="shared" si="94"/>
        <v>3248.7128599999996</v>
      </c>
      <c r="I159" s="17">
        <v>4222.5021999999999</v>
      </c>
      <c r="J159" s="18">
        <v>8390.2900000000009</v>
      </c>
      <c r="K159" s="17">
        <f t="shared" si="95"/>
        <v>4167.787800000001</v>
      </c>
      <c r="L159" s="17">
        <v>0</v>
      </c>
      <c r="M159" s="18">
        <v>0</v>
      </c>
      <c r="N159" s="17">
        <f t="shared" si="92"/>
        <v>0</v>
      </c>
      <c r="O159" s="17">
        <v>0</v>
      </c>
      <c r="P159" s="18">
        <v>0</v>
      </c>
      <c r="Q159" s="17">
        <f t="shared" si="96"/>
        <v>0</v>
      </c>
      <c r="R159" s="17">
        <v>784.68129999999996</v>
      </c>
      <c r="S159" s="18">
        <v>4610.4009999999998</v>
      </c>
      <c r="T159" s="17">
        <f t="shared" si="97"/>
        <v>3825.7196999999996</v>
      </c>
      <c r="U159" s="17">
        <v>784.68129999999996</v>
      </c>
      <c r="V159" s="18">
        <v>4610.4009999999998</v>
      </c>
      <c r="W159" s="17">
        <f t="shared" si="98"/>
        <v>3825.7196999999996</v>
      </c>
      <c r="X159" s="17">
        <v>0</v>
      </c>
      <c r="Y159" s="18">
        <v>0</v>
      </c>
      <c r="Z159" s="17">
        <f t="shared" si="99"/>
        <v>0</v>
      </c>
      <c r="AA159" s="17">
        <v>3.8199999999999998E-2</v>
      </c>
      <c r="AB159" s="18">
        <v>0.49399999999999999</v>
      </c>
      <c r="AC159" s="17">
        <f t="shared" si="100"/>
        <v>0.45579999999999998</v>
      </c>
      <c r="AD159" s="17">
        <v>4376.2043999999996</v>
      </c>
      <c r="AE159" s="18">
        <v>78.997</v>
      </c>
      <c r="AF159" s="17">
        <f t="shared" si="101"/>
        <v>-4297.2073999999993</v>
      </c>
      <c r="AG159" s="17">
        <v>665.87660000000005</v>
      </c>
      <c r="AH159" s="18">
        <v>3.2810000000000001</v>
      </c>
      <c r="AI159" s="17">
        <f t="shared" si="102"/>
        <v>-662.5956000000001</v>
      </c>
      <c r="AJ159" s="17">
        <v>0.54249999999999998</v>
      </c>
      <c r="AK159" s="18">
        <v>1.4E-2</v>
      </c>
      <c r="AL159" s="17">
        <f t="shared" si="103"/>
        <v>-0.52849999999999997</v>
      </c>
      <c r="AM159" s="17">
        <v>370.86084</v>
      </c>
      <c r="AN159" s="18">
        <v>522.62300000000005</v>
      </c>
      <c r="AO159" s="17">
        <f t="shared" si="104"/>
        <v>151.76216000000005</v>
      </c>
      <c r="AP159" s="17">
        <v>0</v>
      </c>
      <c r="AQ159" s="18">
        <v>0</v>
      </c>
      <c r="AR159" s="17">
        <f t="shared" si="105"/>
        <v>0</v>
      </c>
      <c r="AS159" s="17">
        <v>0</v>
      </c>
      <c r="AT159" s="18">
        <v>8400</v>
      </c>
      <c r="AU159" s="17">
        <f t="shared" si="106"/>
        <v>8400</v>
      </c>
      <c r="AV159" s="17">
        <v>1.2544999999999999</v>
      </c>
      <c r="AW159" s="18">
        <v>0.4</v>
      </c>
      <c r="AX159" s="20">
        <f t="shared" si="107"/>
        <v>-0.85449999999999993</v>
      </c>
    </row>
    <row r="160" spans="2:50" x14ac:dyDescent="0.3">
      <c r="B160" s="16" t="s">
        <v>220</v>
      </c>
      <c r="C160" s="17">
        <v>3.2000000000000001E-2</v>
      </c>
      <c r="D160" s="18">
        <v>0</v>
      </c>
      <c r="E160" s="17">
        <f t="shared" si="93"/>
        <v>-3.2000000000000001E-2</v>
      </c>
      <c r="F160" s="17">
        <v>641429.12040000001</v>
      </c>
      <c r="G160" s="18">
        <v>470098.22200000001</v>
      </c>
      <c r="H160" s="17">
        <f t="shared" si="94"/>
        <v>-171330.89840000001</v>
      </c>
      <c r="I160" s="17">
        <v>8134.5</v>
      </c>
      <c r="J160" s="18">
        <v>8223.19</v>
      </c>
      <c r="K160" s="17">
        <f t="shared" si="95"/>
        <v>88.690000000000509</v>
      </c>
      <c r="L160" s="17">
        <v>0</v>
      </c>
      <c r="M160" s="18">
        <v>0</v>
      </c>
      <c r="N160" s="17">
        <f t="shared" si="92"/>
        <v>0</v>
      </c>
      <c r="O160" s="17">
        <v>0</v>
      </c>
      <c r="P160" s="18">
        <v>3499.79</v>
      </c>
      <c r="Q160" s="17">
        <f t="shared" si="96"/>
        <v>3499.79</v>
      </c>
      <c r="R160" s="17">
        <v>636913.13199999998</v>
      </c>
      <c r="S160" s="18">
        <v>451078.54200000002</v>
      </c>
      <c r="T160" s="17">
        <f t="shared" si="97"/>
        <v>-185834.58999999997</v>
      </c>
      <c r="U160" s="17">
        <v>636913.13199999998</v>
      </c>
      <c r="V160" s="18">
        <v>451078.54200000002</v>
      </c>
      <c r="W160" s="17">
        <f t="shared" si="98"/>
        <v>-185834.58999999997</v>
      </c>
      <c r="X160" s="17">
        <v>0</v>
      </c>
      <c r="Y160" s="18">
        <v>0</v>
      </c>
      <c r="Z160" s="17">
        <f t="shared" si="99"/>
        <v>0</v>
      </c>
      <c r="AA160" s="17">
        <v>0</v>
      </c>
      <c r="AB160" s="18">
        <v>84.92</v>
      </c>
      <c r="AC160" s="17">
        <f t="shared" si="100"/>
        <v>84.92</v>
      </c>
      <c r="AD160" s="17">
        <v>2303.6060000000002</v>
      </c>
      <c r="AE160" s="18">
        <v>18658.887999999999</v>
      </c>
      <c r="AF160" s="17">
        <f t="shared" si="101"/>
        <v>16355.281999999999</v>
      </c>
      <c r="AG160" s="17">
        <v>5.7603999999999997</v>
      </c>
      <c r="AH160" s="18">
        <v>2.0710000000000002</v>
      </c>
      <c r="AI160" s="17">
        <f t="shared" si="102"/>
        <v>-3.6893999999999996</v>
      </c>
      <c r="AJ160" s="17">
        <v>0</v>
      </c>
      <c r="AK160" s="18">
        <v>0</v>
      </c>
      <c r="AL160" s="17">
        <f t="shared" si="103"/>
        <v>0</v>
      </c>
      <c r="AM160" s="17">
        <v>2205.2159999999999</v>
      </c>
      <c r="AN160" s="18">
        <v>357.23899999999998</v>
      </c>
      <c r="AO160" s="17">
        <f t="shared" si="104"/>
        <v>-1847.9769999999999</v>
      </c>
      <c r="AP160" s="17">
        <v>0</v>
      </c>
      <c r="AQ160" s="18">
        <v>0</v>
      </c>
      <c r="AR160" s="17">
        <f t="shared" si="105"/>
        <v>0</v>
      </c>
      <c r="AS160" s="17">
        <v>8135.9380000000001</v>
      </c>
      <c r="AT160" s="18">
        <v>8139.7520000000004</v>
      </c>
      <c r="AU160" s="17">
        <f t="shared" si="106"/>
        <v>3.8140000000003056</v>
      </c>
      <c r="AV160" s="17">
        <v>0</v>
      </c>
      <c r="AW160" s="18">
        <v>0</v>
      </c>
      <c r="AX160" s="20">
        <f t="shared" si="107"/>
        <v>0</v>
      </c>
    </row>
    <row r="161" spans="2:50" x14ac:dyDescent="0.3">
      <c r="B161" s="16" t="s">
        <v>365</v>
      </c>
      <c r="C161" s="17">
        <v>47.609026</v>
      </c>
      <c r="D161" s="18">
        <v>0</v>
      </c>
      <c r="E161" s="17">
        <f t="shared" si="93"/>
        <v>-47.609026</v>
      </c>
      <c r="F161" s="17">
        <v>1902.911018</v>
      </c>
      <c r="G161" s="18">
        <v>272.78100000000001</v>
      </c>
      <c r="H161" s="17">
        <f t="shared" si="94"/>
        <v>-1630.1300180000001</v>
      </c>
      <c r="I161" s="17">
        <v>554.60699999999997</v>
      </c>
      <c r="J161" s="18">
        <v>8080.1</v>
      </c>
      <c r="K161" s="17">
        <f t="shared" si="95"/>
        <v>7525.4930000000004</v>
      </c>
      <c r="L161" s="17">
        <v>0</v>
      </c>
      <c r="M161" s="18">
        <v>0</v>
      </c>
      <c r="N161" s="17">
        <f t="shared" si="92"/>
        <v>0</v>
      </c>
      <c r="O161" s="17">
        <v>0</v>
      </c>
      <c r="P161" s="18">
        <v>0</v>
      </c>
      <c r="Q161" s="17">
        <f t="shared" si="96"/>
        <v>0</v>
      </c>
      <c r="R161" s="17">
        <v>1238.2190000000001</v>
      </c>
      <c r="S161" s="18">
        <v>19.245999999999999</v>
      </c>
      <c r="T161" s="17">
        <f t="shared" si="97"/>
        <v>-1218.973</v>
      </c>
      <c r="U161" s="17">
        <v>38.219000000000001</v>
      </c>
      <c r="V161" s="18">
        <v>0.56200000000000006</v>
      </c>
      <c r="W161" s="17">
        <f t="shared" si="98"/>
        <v>-37.657000000000004</v>
      </c>
      <c r="X161" s="17">
        <v>1.2E-2</v>
      </c>
      <c r="Y161" s="18">
        <v>1.4999999999999999E-2</v>
      </c>
      <c r="Z161" s="17">
        <f t="shared" si="99"/>
        <v>2.9999999999999992E-3</v>
      </c>
      <c r="AA161" s="17">
        <v>0</v>
      </c>
      <c r="AB161" s="18">
        <v>0.12</v>
      </c>
      <c r="AC161" s="17">
        <f t="shared" si="100"/>
        <v>0.12</v>
      </c>
      <c r="AD161" s="17">
        <v>24.401</v>
      </c>
      <c r="AE161" s="18">
        <v>23.545999999999999</v>
      </c>
      <c r="AF161" s="17">
        <f t="shared" si="101"/>
        <v>-0.85500000000000043</v>
      </c>
      <c r="AG161" s="17">
        <v>151.88884400000001</v>
      </c>
      <c r="AH161" s="18">
        <v>202.96600000000001</v>
      </c>
      <c r="AI161" s="17">
        <f t="shared" si="102"/>
        <v>51.077156000000002</v>
      </c>
      <c r="AJ161" s="17">
        <v>9.1105999999999998</v>
      </c>
      <c r="AK161" s="18">
        <v>0</v>
      </c>
      <c r="AL161" s="17">
        <f t="shared" si="103"/>
        <v>-9.1105999999999998</v>
      </c>
      <c r="AM161" s="17">
        <v>756.77560000000005</v>
      </c>
      <c r="AN161" s="18">
        <v>26.484000000000002</v>
      </c>
      <c r="AO161" s="17">
        <f t="shared" si="104"/>
        <v>-730.29160000000002</v>
      </c>
      <c r="AP161" s="17">
        <v>0</v>
      </c>
      <c r="AQ161" s="18">
        <v>0</v>
      </c>
      <c r="AR161" s="17">
        <f t="shared" si="105"/>
        <v>0</v>
      </c>
      <c r="AS161" s="17">
        <v>0</v>
      </c>
      <c r="AT161" s="18">
        <v>8080.5</v>
      </c>
      <c r="AU161" s="17">
        <f t="shared" si="106"/>
        <v>8080.5</v>
      </c>
      <c r="AV161" s="17">
        <v>324.72000000000003</v>
      </c>
      <c r="AW161" s="18">
        <v>4.0000000000000001E-3</v>
      </c>
      <c r="AX161" s="20">
        <f t="shared" si="107"/>
        <v>-324.71600000000001</v>
      </c>
    </row>
    <row r="162" spans="2:50" x14ac:dyDescent="0.3">
      <c r="B162" s="16" t="s">
        <v>587</v>
      </c>
      <c r="C162" s="17">
        <v>0</v>
      </c>
      <c r="D162" s="18">
        <v>9.6</v>
      </c>
      <c r="E162" s="17">
        <f t="shared" si="93"/>
        <v>9.6</v>
      </c>
      <c r="F162" s="17">
        <v>8574.87608</v>
      </c>
      <c r="G162" s="18">
        <v>11215.79</v>
      </c>
      <c r="H162" s="17">
        <f t="shared" si="94"/>
        <v>2640.9139200000009</v>
      </c>
      <c r="I162" s="17">
        <v>8823</v>
      </c>
      <c r="J162" s="18">
        <v>8004.8</v>
      </c>
      <c r="K162" s="17">
        <f t="shared" si="95"/>
        <v>-818.19999999999982</v>
      </c>
      <c r="L162" s="17">
        <v>0</v>
      </c>
      <c r="M162" s="18">
        <v>0</v>
      </c>
      <c r="N162" s="17">
        <f t="shared" si="92"/>
        <v>0</v>
      </c>
      <c r="O162" s="17">
        <v>0</v>
      </c>
      <c r="P162" s="18">
        <v>0</v>
      </c>
      <c r="Q162" s="17">
        <f t="shared" si="96"/>
        <v>0</v>
      </c>
      <c r="R162" s="17">
        <v>1.8109999999999999</v>
      </c>
      <c r="S162" s="18">
        <v>3.3980000000000001</v>
      </c>
      <c r="T162" s="17">
        <f t="shared" si="97"/>
        <v>1.5870000000000002</v>
      </c>
      <c r="U162" s="17">
        <v>0</v>
      </c>
      <c r="V162" s="18">
        <v>0</v>
      </c>
      <c r="W162" s="17">
        <f t="shared" si="98"/>
        <v>0</v>
      </c>
      <c r="X162" s="17">
        <v>10.5</v>
      </c>
      <c r="Y162" s="18">
        <v>0</v>
      </c>
      <c r="Z162" s="17">
        <f t="shared" si="99"/>
        <v>-10.5</v>
      </c>
      <c r="AA162" s="17">
        <v>0</v>
      </c>
      <c r="AB162" s="18">
        <v>0</v>
      </c>
      <c r="AC162" s="17">
        <f t="shared" si="100"/>
        <v>0</v>
      </c>
      <c r="AD162" s="17">
        <v>8304.5310000000009</v>
      </c>
      <c r="AE162" s="18">
        <v>10941.870999999999</v>
      </c>
      <c r="AF162" s="17">
        <f t="shared" si="101"/>
        <v>2637.3399999999983</v>
      </c>
      <c r="AG162" s="17">
        <v>13.00408</v>
      </c>
      <c r="AH162" s="18">
        <v>65.36</v>
      </c>
      <c r="AI162" s="17">
        <f t="shared" si="102"/>
        <v>52.355919999999998</v>
      </c>
      <c r="AJ162" s="17">
        <v>0</v>
      </c>
      <c r="AK162" s="18">
        <v>0</v>
      </c>
      <c r="AL162" s="17">
        <f t="shared" si="103"/>
        <v>0</v>
      </c>
      <c r="AM162" s="17">
        <v>241.25</v>
      </c>
      <c r="AN162" s="18">
        <v>202.20599999999999</v>
      </c>
      <c r="AO162" s="17">
        <f t="shared" si="104"/>
        <v>-39.044000000000011</v>
      </c>
      <c r="AP162" s="17">
        <v>0</v>
      </c>
      <c r="AQ162" s="18">
        <v>0</v>
      </c>
      <c r="AR162" s="17">
        <f t="shared" si="105"/>
        <v>0</v>
      </c>
      <c r="AS162" s="17">
        <v>8826.48</v>
      </c>
      <c r="AT162" s="18">
        <v>8006.78</v>
      </c>
      <c r="AU162" s="17">
        <f t="shared" si="106"/>
        <v>-819.69999999999982</v>
      </c>
      <c r="AV162" s="17">
        <v>0.3</v>
      </c>
      <c r="AW162" s="18">
        <v>10.574999999999999</v>
      </c>
      <c r="AX162" s="20">
        <f t="shared" si="107"/>
        <v>10.274999999999999</v>
      </c>
    </row>
    <row r="163" spans="2:50" x14ac:dyDescent="0.3">
      <c r="B163" s="16" t="s">
        <v>543</v>
      </c>
      <c r="C163" s="17">
        <v>7746</v>
      </c>
      <c r="D163" s="18">
        <v>0.32900000000000001</v>
      </c>
      <c r="E163" s="17">
        <f t="shared" si="93"/>
        <v>-7745.6710000000003</v>
      </c>
      <c r="F163" s="17">
        <v>947.8125</v>
      </c>
      <c r="G163" s="18">
        <v>2429.0010000000002</v>
      </c>
      <c r="H163" s="17">
        <f t="shared" si="94"/>
        <v>1481.1885000000002</v>
      </c>
      <c r="I163" s="17">
        <v>6069</v>
      </c>
      <c r="J163" s="18">
        <v>5697</v>
      </c>
      <c r="K163" s="17">
        <f t="shared" si="95"/>
        <v>-372</v>
      </c>
      <c r="L163" s="17">
        <v>0</v>
      </c>
      <c r="M163" s="18">
        <v>0</v>
      </c>
      <c r="N163" s="17">
        <f t="shared" si="92"/>
        <v>0</v>
      </c>
      <c r="O163" s="17">
        <v>0</v>
      </c>
      <c r="P163" s="18">
        <v>0</v>
      </c>
      <c r="Q163" s="17">
        <f t="shared" si="96"/>
        <v>0</v>
      </c>
      <c r="R163" s="17">
        <v>0</v>
      </c>
      <c r="S163" s="18">
        <v>0</v>
      </c>
      <c r="T163" s="17">
        <f t="shared" si="97"/>
        <v>0</v>
      </c>
      <c r="U163" s="17">
        <v>0</v>
      </c>
      <c r="V163" s="18">
        <v>0</v>
      </c>
      <c r="W163" s="17">
        <f t="shared" si="98"/>
        <v>0</v>
      </c>
      <c r="X163" s="17">
        <v>0</v>
      </c>
      <c r="Y163" s="18">
        <v>0</v>
      </c>
      <c r="Z163" s="17">
        <f t="shared" si="99"/>
        <v>0</v>
      </c>
      <c r="AA163" s="17">
        <v>0</v>
      </c>
      <c r="AB163" s="18">
        <v>28.65</v>
      </c>
      <c r="AC163" s="17">
        <f t="shared" si="100"/>
        <v>28.65</v>
      </c>
      <c r="AD163" s="17">
        <v>0</v>
      </c>
      <c r="AE163" s="18">
        <v>12.773999999999999</v>
      </c>
      <c r="AF163" s="17">
        <f t="shared" si="101"/>
        <v>12.773999999999999</v>
      </c>
      <c r="AG163" s="17">
        <v>0.21990000000000001</v>
      </c>
      <c r="AH163" s="18">
        <v>0.41699999999999998</v>
      </c>
      <c r="AI163" s="17">
        <f t="shared" si="102"/>
        <v>0.19709999999999997</v>
      </c>
      <c r="AJ163" s="17">
        <v>0.81830000000000003</v>
      </c>
      <c r="AK163" s="18">
        <v>0</v>
      </c>
      <c r="AL163" s="17">
        <f t="shared" si="103"/>
        <v>-0.81830000000000003</v>
      </c>
      <c r="AM163" s="17">
        <v>159.46530000000001</v>
      </c>
      <c r="AN163" s="18">
        <v>119.298</v>
      </c>
      <c r="AO163" s="17">
        <f t="shared" si="104"/>
        <v>-40.167300000000012</v>
      </c>
      <c r="AP163" s="17">
        <v>0</v>
      </c>
      <c r="AQ163" s="18">
        <v>0</v>
      </c>
      <c r="AR163" s="17">
        <f t="shared" si="105"/>
        <v>0</v>
      </c>
      <c r="AS163" s="17">
        <v>14602</v>
      </c>
      <c r="AT163" s="18">
        <v>7964</v>
      </c>
      <c r="AU163" s="17">
        <f t="shared" si="106"/>
        <v>-6638</v>
      </c>
      <c r="AV163" s="17">
        <v>0.309</v>
      </c>
      <c r="AW163" s="18">
        <v>1.1910000000000001</v>
      </c>
      <c r="AX163" s="20">
        <f t="shared" si="107"/>
        <v>0.88200000000000012</v>
      </c>
    </row>
    <row r="164" spans="2:50" x14ac:dyDescent="0.3">
      <c r="B164" s="16" t="s">
        <v>492</v>
      </c>
      <c r="C164" s="17">
        <v>6146.5029999999997</v>
      </c>
      <c r="D164" s="18">
        <v>118.80800000000001</v>
      </c>
      <c r="E164" s="17">
        <f t="shared" si="93"/>
        <v>-6027.6949999999997</v>
      </c>
      <c r="F164" s="17">
        <v>1787.977656</v>
      </c>
      <c r="G164" s="18">
        <v>1769.7239999999999</v>
      </c>
      <c r="H164" s="17">
        <f t="shared" si="94"/>
        <v>-18.253656000000092</v>
      </c>
      <c r="I164" s="17">
        <v>18297.87</v>
      </c>
      <c r="J164" s="18">
        <v>7211.5</v>
      </c>
      <c r="K164" s="17">
        <f t="shared" si="95"/>
        <v>-11086.369999999999</v>
      </c>
      <c r="L164" s="17">
        <v>0</v>
      </c>
      <c r="M164" s="18">
        <v>0</v>
      </c>
      <c r="N164" s="17">
        <f t="shared" si="92"/>
        <v>0</v>
      </c>
      <c r="O164" s="17">
        <v>0</v>
      </c>
      <c r="P164" s="18">
        <v>15</v>
      </c>
      <c r="Q164" s="17">
        <f t="shared" si="96"/>
        <v>15</v>
      </c>
      <c r="R164" s="17">
        <v>169.00749999999999</v>
      </c>
      <c r="S164" s="18">
        <v>75</v>
      </c>
      <c r="T164" s="17">
        <f t="shared" si="97"/>
        <v>-94.007499999999993</v>
      </c>
      <c r="U164" s="17">
        <v>169.00749999999999</v>
      </c>
      <c r="V164" s="18">
        <v>75</v>
      </c>
      <c r="W164" s="17">
        <f t="shared" si="98"/>
        <v>-94.007499999999993</v>
      </c>
      <c r="X164" s="17">
        <v>0</v>
      </c>
      <c r="Y164" s="18">
        <v>15</v>
      </c>
      <c r="Z164" s="17">
        <f t="shared" si="99"/>
        <v>15</v>
      </c>
      <c r="AA164" s="17">
        <v>0.50024900000000005</v>
      </c>
      <c r="AB164" s="18">
        <v>0.54800000000000004</v>
      </c>
      <c r="AC164" s="17">
        <f t="shared" si="100"/>
        <v>4.7750999999999988E-2</v>
      </c>
      <c r="AD164" s="17">
        <v>23.142499999999998</v>
      </c>
      <c r="AE164" s="18">
        <v>483.37700000000001</v>
      </c>
      <c r="AF164" s="17">
        <f t="shared" si="101"/>
        <v>460.23450000000003</v>
      </c>
      <c r="AG164" s="17">
        <v>28.612950000000001</v>
      </c>
      <c r="AH164" s="18">
        <v>80.516999999999996</v>
      </c>
      <c r="AI164" s="17">
        <f t="shared" si="102"/>
        <v>51.904049999999998</v>
      </c>
      <c r="AJ164" s="17">
        <v>47.853900000000003</v>
      </c>
      <c r="AK164" s="18">
        <v>253.23099999999999</v>
      </c>
      <c r="AL164" s="17">
        <f t="shared" si="103"/>
        <v>205.37709999999998</v>
      </c>
      <c r="AM164" s="17">
        <v>1460.567407</v>
      </c>
      <c r="AN164" s="18">
        <v>876.33299999999997</v>
      </c>
      <c r="AO164" s="17">
        <f t="shared" si="104"/>
        <v>-584.23440700000003</v>
      </c>
      <c r="AP164" s="17">
        <v>0</v>
      </c>
      <c r="AQ164" s="18">
        <v>0</v>
      </c>
      <c r="AR164" s="17">
        <f t="shared" si="105"/>
        <v>0</v>
      </c>
      <c r="AS164" s="17">
        <v>24316.548999999999</v>
      </c>
      <c r="AT164" s="18">
        <v>7212.6390000000001</v>
      </c>
      <c r="AU164" s="17">
        <f t="shared" si="106"/>
        <v>-17103.91</v>
      </c>
      <c r="AV164" s="17">
        <v>186.11715000000001</v>
      </c>
      <c r="AW164" s="18">
        <v>103.387</v>
      </c>
      <c r="AX164" s="20">
        <f t="shared" si="107"/>
        <v>-82.730150000000009</v>
      </c>
    </row>
    <row r="165" spans="2:50" x14ac:dyDescent="0.3">
      <c r="B165" s="16" t="s">
        <v>510</v>
      </c>
      <c r="C165" s="17">
        <v>18.479700000000001</v>
      </c>
      <c r="D165" s="18">
        <v>22.949000000000002</v>
      </c>
      <c r="E165" s="17">
        <f t="shared" si="93"/>
        <v>4.4693000000000005</v>
      </c>
      <c r="F165" s="17">
        <v>6248.429365</v>
      </c>
      <c r="G165" s="18">
        <v>9234.4860000000008</v>
      </c>
      <c r="H165" s="17">
        <f t="shared" si="94"/>
        <v>2986.0566350000008</v>
      </c>
      <c r="I165" s="17">
        <v>7386.7139999999999</v>
      </c>
      <c r="J165" s="18">
        <v>7011.5439999999999</v>
      </c>
      <c r="K165" s="17">
        <f t="shared" si="95"/>
        <v>-375.17000000000007</v>
      </c>
      <c r="L165" s="17">
        <v>0</v>
      </c>
      <c r="M165" s="18">
        <v>0</v>
      </c>
      <c r="N165" s="17">
        <f t="shared" si="92"/>
        <v>0</v>
      </c>
      <c r="O165" s="17">
        <v>0</v>
      </c>
      <c r="P165" s="18">
        <v>0</v>
      </c>
      <c r="Q165" s="17">
        <f t="shared" si="96"/>
        <v>0</v>
      </c>
      <c r="R165" s="17">
        <v>3098.2860000000001</v>
      </c>
      <c r="S165" s="18">
        <v>6719.2920000000004</v>
      </c>
      <c r="T165" s="17">
        <f t="shared" si="97"/>
        <v>3621.0060000000003</v>
      </c>
      <c r="U165" s="17">
        <v>0</v>
      </c>
      <c r="V165" s="18">
        <v>3628.962</v>
      </c>
      <c r="W165" s="17">
        <f t="shared" si="98"/>
        <v>3628.962</v>
      </c>
      <c r="X165" s="17">
        <v>6.0369999999999999</v>
      </c>
      <c r="Y165" s="18">
        <v>0.6</v>
      </c>
      <c r="Z165" s="17">
        <f t="shared" si="99"/>
        <v>-5.4370000000000003</v>
      </c>
      <c r="AA165" s="17">
        <v>0</v>
      </c>
      <c r="AB165" s="18">
        <v>4.7110000000000003</v>
      </c>
      <c r="AC165" s="17">
        <f t="shared" si="100"/>
        <v>4.7110000000000003</v>
      </c>
      <c r="AD165" s="17">
        <v>194.70411999999999</v>
      </c>
      <c r="AE165" s="18">
        <v>615.01</v>
      </c>
      <c r="AF165" s="17">
        <f t="shared" si="101"/>
        <v>420.30588</v>
      </c>
      <c r="AG165" s="17">
        <v>23.277545</v>
      </c>
      <c r="AH165" s="18">
        <v>12.785</v>
      </c>
      <c r="AI165" s="17">
        <f t="shared" si="102"/>
        <v>-10.492545</v>
      </c>
      <c r="AJ165" s="17">
        <v>1.3</v>
      </c>
      <c r="AK165" s="18">
        <v>11.925000000000001</v>
      </c>
      <c r="AL165" s="17">
        <f t="shared" si="103"/>
        <v>10.625</v>
      </c>
      <c r="AM165" s="17">
        <v>2971.7096999999999</v>
      </c>
      <c r="AN165" s="18">
        <v>1749.81</v>
      </c>
      <c r="AO165" s="17">
        <f t="shared" si="104"/>
        <v>-1221.8996999999999</v>
      </c>
      <c r="AP165" s="17">
        <v>2.8010000000000002</v>
      </c>
      <c r="AQ165" s="18">
        <v>6.944</v>
      </c>
      <c r="AR165" s="17">
        <f t="shared" si="105"/>
        <v>4.1429999999999998</v>
      </c>
      <c r="AS165" s="17">
        <v>7330.5280000000002</v>
      </c>
      <c r="AT165" s="18">
        <v>7074.32</v>
      </c>
      <c r="AU165" s="17">
        <f t="shared" si="106"/>
        <v>-256.20800000000054</v>
      </c>
      <c r="AV165" s="17">
        <v>27.7807</v>
      </c>
      <c r="AW165" s="18">
        <v>80.525999999999996</v>
      </c>
      <c r="AX165" s="20">
        <f t="shared" si="107"/>
        <v>52.7453</v>
      </c>
    </row>
    <row r="166" spans="2:50" x14ac:dyDescent="0.3">
      <c r="B166" s="16" t="s">
        <v>466</v>
      </c>
      <c r="C166" s="17">
        <v>45.957479999999997</v>
      </c>
      <c r="D166" s="18">
        <v>66.941000000000003</v>
      </c>
      <c r="E166" s="17">
        <f t="shared" si="93"/>
        <v>20.983520000000006</v>
      </c>
      <c r="F166" s="17">
        <v>1094.373366</v>
      </c>
      <c r="G166" s="18">
        <v>971.90899999999999</v>
      </c>
      <c r="H166" s="17">
        <f t="shared" si="94"/>
        <v>-122.46436600000004</v>
      </c>
      <c r="I166" s="17">
        <v>6837.74</v>
      </c>
      <c r="J166" s="18">
        <v>6440.4780000000001</v>
      </c>
      <c r="K166" s="17">
        <f t="shared" si="95"/>
        <v>-397.26199999999972</v>
      </c>
      <c r="L166" s="17">
        <v>0</v>
      </c>
      <c r="M166" s="18">
        <v>0</v>
      </c>
      <c r="N166" s="17">
        <f t="shared" si="92"/>
        <v>0</v>
      </c>
      <c r="O166" s="17">
        <v>0</v>
      </c>
      <c r="P166" s="18">
        <v>0</v>
      </c>
      <c r="Q166" s="17">
        <f t="shared" si="96"/>
        <v>0</v>
      </c>
      <c r="R166" s="17">
        <v>0</v>
      </c>
      <c r="S166" s="18">
        <v>0</v>
      </c>
      <c r="T166" s="17">
        <f t="shared" si="97"/>
        <v>0</v>
      </c>
      <c r="U166" s="17">
        <v>0</v>
      </c>
      <c r="V166" s="18">
        <v>0</v>
      </c>
      <c r="W166" s="17">
        <f t="shared" si="98"/>
        <v>0</v>
      </c>
      <c r="X166" s="17">
        <v>0</v>
      </c>
      <c r="Y166" s="18">
        <v>0</v>
      </c>
      <c r="Z166" s="17">
        <f t="shared" si="99"/>
        <v>0</v>
      </c>
      <c r="AA166" s="17">
        <v>0</v>
      </c>
      <c r="AB166" s="18">
        <v>0</v>
      </c>
      <c r="AC166" s="17">
        <f t="shared" si="100"/>
        <v>0</v>
      </c>
      <c r="AD166" s="17">
        <v>737.06547999999998</v>
      </c>
      <c r="AE166" s="18">
        <v>501.53699999999998</v>
      </c>
      <c r="AF166" s="17">
        <f t="shared" si="101"/>
        <v>-235.52848</v>
      </c>
      <c r="AG166" s="17">
        <v>36.918365999999999</v>
      </c>
      <c r="AH166" s="18">
        <v>3.327</v>
      </c>
      <c r="AI166" s="17">
        <f t="shared" si="102"/>
        <v>-33.591366000000001</v>
      </c>
      <c r="AJ166" s="17">
        <v>0</v>
      </c>
      <c r="AK166" s="18">
        <v>0</v>
      </c>
      <c r="AL166" s="17">
        <f t="shared" si="103"/>
        <v>0</v>
      </c>
      <c r="AM166" s="17">
        <v>71.167000000000002</v>
      </c>
      <c r="AN166" s="18">
        <v>158.75899999999999</v>
      </c>
      <c r="AO166" s="17">
        <f t="shared" si="104"/>
        <v>87.591999999999985</v>
      </c>
      <c r="AP166" s="17">
        <v>0</v>
      </c>
      <c r="AQ166" s="18">
        <v>0</v>
      </c>
      <c r="AR166" s="17">
        <f t="shared" si="105"/>
        <v>0</v>
      </c>
      <c r="AS166" s="17">
        <v>7065.9790000000003</v>
      </c>
      <c r="AT166" s="18">
        <v>6777.2510000000002</v>
      </c>
      <c r="AU166" s="17">
        <f t="shared" si="106"/>
        <v>-288.72800000000007</v>
      </c>
      <c r="AV166" s="17">
        <v>66.941000000000003</v>
      </c>
      <c r="AW166" s="18">
        <v>38.454000000000001</v>
      </c>
      <c r="AX166" s="20">
        <f t="shared" si="107"/>
        <v>-28.487000000000002</v>
      </c>
    </row>
    <row r="167" spans="2:50" x14ac:dyDescent="0.3">
      <c r="B167" s="16" t="s">
        <v>369</v>
      </c>
      <c r="C167" s="17">
        <v>42.550400000000003</v>
      </c>
      <c r="D167" s="18">
        <v>29766545.248</v>
      </c>
      <c r="E167" s="17">
        <f t="shared" si="93"/>
        <v>29766502.6976</v>
      </c>
      <c r="F167" s="17">
        <v>212.52508</v>
      </c>
      <c r="G167" s="18">
        <v>345405.78899999999</v>
      </c>
      <c r="H167" s="17">
        <f t="shared" si="94"/>
        <v>345193.26392</v>
      </c>
      <c r="I167" s="17">
        <v>18003.927</v>
      </c>
      <c r="J167" s="18">
        <v>18176.456999999999</v>
      </c>
      <c r="K167" s="17">
        <f t="shared" si="95"/>
        <v>172.52999999999884</v>
      </c>
      <c r="L167" s="17">
        <v>0</v>
      </c>
      <c r="M167" s="18">
        <v>0</v>
      </c>
      <c r="N167" s="17">
        <f t="shared" si="92"/>
        <v>0</v>
      </c>
      <c r="O167" s="17">
        <v>0</v>
      </c>
      <c r="P167" s="18">
        <v>0</v>
      </c>
      <c r="Q167" s="17">
        <f t="shared" si="96"/>
        <v>0</v>
      </c>
      <c r="R167" s="17">
        <v>80.1554</v>
      </c>
      <c r="S167" s="18">
        <v>34545.599999999999</v>
      </c>
      <c r="T167" s="17">
        <f t="shared" si="97"/>
        <v>34465.444599999995</v>
      </c>
      <c r="U167" s="17">
        <v>80.093000000000004</v>
      </c>
      <c r="V167" s="18">
        <v>34545.538</v>
      </c>
      <c r="W167" s="17">
        <f t="shared" si="98"/>
        <v>34465.445</v>
      </c>
      <c r="X167" s="17">
        <v>0</v>
      </c>
      <c r="Y167" s="18">
        <v>0.67</v>
      </c>
      <c r="Z167" s="17">
        <f t="shared" si="99"/>
        <v>0.67</v>
      </c>
      <c r="AA167" s="17">
        <v>0</v>
      </c>
      <c r="AB167" s="18">
        <v>0</v>
      </c>
      <c r="AC167" s="17">
        <f t="shared" si="100"/>
        <v>0</v>
      </c>
      <c r="AD167" s="17">
        <v>4096.6131299999997</v>
      </c>
      <c r="AE167" s="18">
        <v>11557.22</v>
      </c>
      <c r="AF167" s="17">
        <f t="shared" si="101"/>
        <v>7460.6068699999996</v>
      </c>
      <c r="AG167" s="17">
        <v>45.811</v>
      </c>
      <c r="AH167" s="18">
        <v>0.32</v>
      </c>
      <c r="AI167" s="17">
        <f t="shared" si="102"/>
        <v>-45.491</v>
      </c>
      <c r="AJ167" s="17">
        <v>14.5</v>
      </c>
      <c r="AK167" s="18">
        <v>13906477.17</v>
      </c>
      <c r="AL167" s="17">
        <f t="shared" si="103"/>
        <v>13906462.67</v>
      </c>
      <c r="AM167" s="17">
        <v>3660.6329500000002</v>
      </c>
      <c r="AN167" s="18">
        <v>7186.5140000000001</v>
      </c>
      <c r="AO167" s="17">
        <f t="shared" si="104"/>
        <v>3525.88105</v>
      </c>
      <c r="AP167" s="17">
        <v>0</v>
      </c>
      <c r="AQ167" s="18">
        <v>191654.5</v>
      </c>
      <c r="AR167" s="17">
        <f t="shared" si="105"/>
        <v>191654.5</v>
      </c>
      <c r="AS167" s="17">
        <v>10332.4</v>
      </c>
      <c r="AT167" s="18">
        <v>6724.8</v>
      </c>
      <c r="AU167" s="17">
        <f t="shared" si="106"/>
        <v>-3607.5999999999995</v>
      </c>
      <c r="AV167" s="17">
        <v>28.89</v>
      </c>
      <c r="AW167" s="18">
        <v>16163635.199999999</v>
      </c>
      <c r="AX167" s="20">
        <f t="shared" si="107"/>
        <v>16163606.309999999</v>
      </c>
    </row>
    <row r="168" spans="2:50" x14ac:dyDescent="0.3">
      <c r="B168" s="16" t="s">
        <v>335</v>
      </c>
      <c r="C168" s="17">
        <v>0</v>
      </c>
      <c r="D168" s="18">
        <v>62.048000000000002</v>
      </c>
      <c r="E168" s="17">
        <f t="shared" si="93"/>
        <v>62.048000000000002</v>
      </c>
      <c r="F168" s="17">
        <v>417.52913100000001</v>
      </c>
      <c r="G168" s="18">
        <v>1328.3340000000001</v>
      </c>
      <c r="H168" s="17">
        <f t="shared" si="94"/>
        <v>910.80486900000005</v>
      </c>
      <c r="I168" s="17">
        <v>0</v>
      </c>
      <c r="J168" s="18">
        <v>9479.7000000000007</v>
      </c>
      <c r="K168" s="17">
        <f t="shared" si="95"/>
        <v>9479.7000000000007</v>
      </c>
      <c r="L168" s="17">
        <v>0</v>
      </c>
      <c r="M168" s="18">
        <v>0</v>
      </c>
      <c r="N168" s="17">
        <f t="shared" si="92"/>
        <v>0</v>
      </c>
      <c r="O168" s="17">
        <v>0</v>
      </c>
      <c r="P168" s="18">
        <v>0</v>
      </c>
      <c r="Q168" s="17">
        <f t="shared" si="96"/>
        <v>0</v>
      </c>
      <c r="R168" s="17">
        <v>143.73699999999999</v>
      </c>
      <c r="S168" s="18">
        <v>0.17199999999999999</v>
      </c>
      <c r="T168" s="17">
        <f t="shared" si="97"/>
        <v>-143.565</v>
      </c>
      <c r="U168" s="17">
        <v>3.3769999999999998</v>
      </c>
      <c r="V168" s="18">
        <v>0.03</v>
      </c>
      <c r="W168" s="17">
        <f t="shared" si="98"/>
        <v>-3.347</v>
      </c>
      <c r="X168" s="17">
        <v>0</v>
      </c>
      <c r="Y168" s="18">
        <v>0</v>
      </c>
      <c r="Z168" s="17">
        <f t="shared" si="99"/>
        <v>0</v>
      </c>
      <c r="AA168" s="17">
        <v>9.8000000000000004E-2</v>
      </c>
      <c r="AB168" s="18">
        <v>9.2999999999999999E-2</v>
      </c>
      <c r="AC168" s="17">
        <f t="shared" si="100"/>
        <v>-5.0000000000000044E-3</v>
      </c>
      <c r="AD168" s="17">
        <v>8.2720000000000002</v>
      </c>
      <c r="AE168" s="18">
        <v>82.131</v>
      </c>
      <c r="AF168" s="17">
        <f t="shared" si="101"/>
        <v>73.858999999999995</v>
      </c>
      <c r="AG168" s="17">
        <v>0.2046</v>
      </c>
      <c r="AH168" s="18">
        <v>0.01</v>
      </c>
      <c r="AI168" s="17">
        <f t="shared" si="102"/>
        <v>-0.1946</v>
      </c>
      <c r="AJ168" s="17">
        <v>0</v>
      </c>
      <c r="AK168" s="18">
        <v>0</v>
      </c>
      <c r="AL168" s="17">
        <f t="shared" si="103"/>
        <v>0</v>
      </c>
      <c r="AM168" s="17">
        <v>203.17003</v>
      </c>
      <c r="AN168" s="18">
        <v>4027.4760000000001</v>
      </c>
      <c r="AO168" s="17">
        <f t="shared" si="104"/>
        <v>3824.3059700000003</v>
      </c>
      <c r="AP168" s="17">
        <v>0</v>
      </c>
      <c r="AQ168" s="18">
        <v>0</v>
      </c>
      <c r="AR168" s="17">
        <f t="shared" si="105"/>
        <v>0</v>
      </c>
      <c r="AS168" s="17">
        <v>0</v>
      </c>
      <c r="AT168" s="18">
        <v>6710.1859999999997</v>
      </c>
      <c r="AU168" s="17">
        <f t="shared" si="106"/>
        <v>6710.1859999999997</v>
      </c>
      <c r="AV168" s="17">
        <v>62.047500999999997</v>
      </c>
      <c r="AW168" s="18">
        <v>50.014000000000003</v>
      </c>
      <c r="AX168" s="20">
        <f t="shared" si="107"/>
        <v>-12.033500999999994</v>
      </c>
    </row>
    <row r="169" spans="2:50" x14ac:dyDescent="0.3">
      <c r="B169" s="16" t="s">
        <v>400</v>
      </c>
      <c r="C169" s="17">
        <v>12807518.09565</v>
      </c>
      <c r="D169" s="18">
        <v>252758.15100000001</v>
      </c>
      <c r="E169" s="17">
        <f t="shared" si="93"/>
        <v>-12554759.94465</v>
      </c>
      <c r="F169" s="17">
        <v>49720838.118648998</v>
      </c>
      <c r="G169" s="18">
        <v>81241859.466999993</v>
      </c>
      <c r="H169" s="17">
        <f t="shared" si="94"/>
        <v>31521021.348350994</v>
      </c>
      <c r="I169" s="17">
        <v>41418.451999999997</v>
      </c>
      <c r="J169" s="18">
        <v>6418.75</v>
      </c>
      <c r="K169" s="17">
        <f t="shared" si="95"/>
        <v>-34999.701999999997</v>
      </c>
      <c r="L169" s="17">
        <v>0</v>
      </c>
      <c r="M169" s="18">
        <v>0</v>
      </c>
      <c r="N169" s="17">
        <f t="shared" si="92"/>
        <v>0</v>
      </c>
      <c r="O169" s="17">
        <v>0.58199999999999996</v>
      </c>
      <c r="P169" s="18">
        <v>0</v>
      </c>
      <c r="Q169" s="17">
        <f t="shared" si="96"/>
        <v>-0.58199999999999996</v>
      </c>
      <c r="R169" s="17">
        <v>46138759.630000003</v>
      </c>
      <c r="S169" s="18">
        <v>81240081.703999996</v>
      </c>
      <c r="T169" s="17">
        <f t="shared" si="97"/>
        <v>35101322.073999994</v>
      </c>
      <c r="U169" s="17">
        <v>46138714.772</v>
      </c>
      <c r="V169" s="18">
        <v>81240080.361000001</v>
      </c>
      <c r="W169" s="17">
        <f t="shared" si="98"/>
        <v>35101365.589000002</v>
      </c>
      <c r="X169" s="17">
        <v>11582.703</v>
      </c>
      <c r="Y169" s="18">
        <v>0</v>
      </c>
      <c r="Z169" s="17">
        <f t="shared" si="99"/>
        <v>-11582.703</v>
      </c>
      <c r="AA169" s="17">
        <v>225.33699999999999</v>
      </c>
      <c r="AB169" s="18">
        <v>0.67</v>
      </c>
      <c r="AC169" s="17">
        <f t="shared" si="100"/>
        <v>-224.667</v>
      </c>
      <c r="AD169" s="17">
        <v>12313.109</v>
      </c>
      <c r="AE169" s="18">
        <v>13.522</v>
      </c>
      <c r="AF169" s="17">
        <f t="shared" si="101"/>
        <v>-12299.587</v>
      </c>
      <c r="AG169" s="17">
        <v>86.249840000000006</v>
      </c>
      <c r="AH169" s="18">
        <v>431.81599999999997</v>
      </c>
      <c r="AI169" s="17">
        <f t="shared" si="102"/>
        <v>345.56615999999997</v>
      </c>
      <c r="AJ169" s="17">
        <v>10236.302100000001</v>
      </c>
      <c r="AK169" s="18">
        <v>102.68600000000001</v>
      </c>
      <c r="AL169" s="17">
        <f t="shared" si="103"/>
        <v>-10133.616100000001</v>
      </c>
      <c r="AM169" s="17">
        <v>2</v>
      </c>
      <c r="AN169" s="18">
        <v>31.692</v>
      </c>
      <c r="AO169" s="17">
        <f t="shared" si="104"/>
        <v>29.692</v>
      </c>
      <c r="AP169" s="17">
        <v>351.22</v>
      </c>
      <c r="AQ169" s="18">
        <v>253951.59599999999</v>
      </c>
      <c r="AR169" s="17">
        <f t="shared" si="105"/>
        <v>253600.37599999999</v>
      </c>
      <c r="AS169" s="17">
        <v>13183081.061000001</v>
      </c>
      <c r="AT169" s="18">
        <v>6419.61</v>
      </c>
      <c r="AU169" s="17">
        <f t="shared" si="106"/>
        <v>-13176661.451000001</v>
      </c>
      <c r="AV169" s="17">
        <v>3213138.692359</v>
      </c>
      <c r="AW169" s="18">
        <v>253954.66800000001</v>
      </c>
      <c r="AX169" s="20">
        <f t="shared" si="107"/>
        <v>-2959184.0243589999</v>
      </c>
    </row>
    <row r="170" spans="2:50" x14ac:dyDescent="0.3">
      <c r="B170" s="16" t="s">
        <v>288</v>
      </c>
      <c r="C170" s="17">
        <v>0</v>
      </c>
      <c r="D170" s="18">
        <v>0</v>
      </c>
      <c r="E170" s="17">
        <f t="shared" si="93"/>
        <v>0</v>
      </c>
      <c r="F170" s="17">
        <v>492328.13884500001</v>
      </c>
      <c r="G170" s="18">
        <v>636.40700000000004</v>
      </c>
      <c r="H170" s="17">
        <f t="shared" si="94"/>
        <v>-491691.731845</v>
      </c>
      <c r="I170" s="17">
        <v>22596.2</v>
      </c>
      <c r="J170" s="18">
        <v>5967</v>
      </c>
      <c r="K170" s="17">
        <f t="shared" si="95"/>
        <v>-16629.2</v>
      </c>
      <c r="L170" s="17">
        <v>0</v>
      </c>
      <c r="M170" s="18">
        <v>0</v>
      </c>
      <c r="N170" s="17">
        <f t="shared" si="92"/>
        <v>0</v>
      </c>
      <c r="O170" s="17">
        <v>474</v>
      </c>
      <c r="P170" s="18">
        <v>321</v>
      </c>
      <c r="Q170" s="17">
        <f t="shared" si="96"/>
        <v>-153</v>
      </c>
      <c r="R170" s="17">
        <v>372703.6</v>
      </c>
      <c r="S170" s="18">
        <v>0</v>
      </c>
      <c r="T170" s="17">
        <f t="shared" si="97"/>
        <v>-372703.6</v>
      </c>
      <c r="U170" s="17">
        <v>372703.6</v>
      </c>
      <c r="V170" s="18">
        <v>0</v>
      </c>
      <c r="W170" s="17">
        <f t="shared" si="98"/>
        <v>-372703.6</v>
      </c>
      <c r="X170" s="17">
        <v>494.70800000000003</v>
      </c>
      <c r="Y170" s="18">
        <v>0</v>
      </c>
      <c r="Z170" s="17">
        <f t="shared" si="99"/>
        <v>-494.70800000000003</v>
      </c>
      <c r="AA170" s="17">
        <v>0</v>
      </c>
      <c r="AB170" s="18">
        <v>0</v>
      </c>
      <c r="AC170" s="17">
        <f t="shared" si="100"/>
        <v>0</v>
      </c>
      <c r="AD170" s="17">
        <v>118854.39876500001</v>
      </c>
      <c r="AE170" s="18">
        <v>488.94799999999998</v>
      </c>
      <c r="AF170" s="17">
        <f t="shared" si="101"/>
        <v>-118365.450765</v>
      </c>
      <c r="AG170" s="17">
        <v>1.14208</v>
      </c>
      <c r="AH170" s="18">
        <v>0.56799999999999995</v>
      </c>
      <c r="AI170" s="17">
        <f t="shared" si="102"/>
        <v>-0.57408000000000003</v>
      </c>
      <c r="AJ170" s="17">
        <v>0</v>
      </c>
      <c r="AK170" s="18">
        <v>0</v>
      </c>
      <c r="AL170" s="17">
        <f t="shared" si="103"/>
        <v>0</v>
      </c>
      <c r="AM170" s="17">
        <v>271.19</v>
      </c>
      <c r="AN170" s="18">
        <v>146.14099999999999</v>
      </c>
      <c r="AO170" s="17">
        <f t="shared" si="104"/>
        <v>-125.04900000000001</v>
      </c>
      <c r="AP170" s="17">
        <v>0</v>
      </c>
      <c r="AQ170" s="18">
        <v>0</v>
      </c>
      <c r="AR170" s="17">
        <f t="shared" si="105"/>
        <v>0</v>
      </c>
      <c r="AS170" s="17">
        <v>22125.3</v>
      </c>
      <c r="AT170" s="18">
        <v>5967.75</v>
      </c>
      <c r="AU170" s="17">
        <f t="shared" si="106"/>
        <v>-16157.55</v>
      </c>
      <c r="AV170" s="17">
        <v>0</v>
      </c>
      <c r="AW170" s="18">
        <v>0</v>
      </c>
      <c r="AX170" s="20">
        <f t="shared" si="107"/>
        <v>0</v>
      </c>
    </row>
    <row r="171" spans="2:50" x14ac:dyDescent="0.3">
      <c r="B171" s="16" t="s">
        <v>298</v>
      </c>
      <c r="C171" s="17">
        <v>6.8630000000000004</v>
      </c>
      <c r="D171" s="18">
        <v>15.164</v>
      </c>
      <c r="E171" s="17">
        <f t="shared" si="93"/>
        <v>8.3009999999999984</v>
      </c>
      <c r="F171" s="17">
        <v>263604.24369999999</v>
      </c>
      <c r="G171" s="18">
        <v>432147.06699999998</v>
      </c>
      <c r="H171" s="17">
        <f t="shared" si="94"/>
        <v>168542.82329999999</v>
      </c>
      <c r="I171" s="17">
        <v>81976.502999999997</v>
      </c>
      <c r="J171" s="18">
        <v>78436.259000000005</v>
      </c>
      <c r="K171" s="17">
        <f t="shared" si="95"/>
        <v>-3540.2439999999915</v>
      </c>
      <c r="L171" s="17">
        <v>0</v>
      </c>
      <c r="M171" s="18">
        <v>0</v>
      </c>
      <c r="N171" s="17">
        <f t="shared" si="92"/>
        <v>0</v>
      </c>
      <c r="O171" s="17">
        <v>48395.648999999998</v>
      </c>
      <c r="P171" s="18">
        <v>43370.811999999998</v>
      </c>
      <c r="Q171" s="17">
        <f t="shared" si="96"/>
        <v>-5024.8369999999995</v>
      </c>
      <c r="R171" s="17">
        <v>231646.42199999999</v>
      </c>
      <c r="S171" s="18">
        <v>219622.932</v>
      </c>
      <c r="T171" s="17">
        <f t="shared" si="97"/>
        <v>-12023.489999999991</v>
      </c>
      <c r="U171" s="17">
        <v>55142.764000000003</v>
      </c>
      <c r="V171" s="18">
        <v>58001.88</v>
      </c>
      <c r="W171" s="17">
        <f t="shared" si="98"/>
        <v>2859.1159999999945</v>
      </c>
      <c r="X171" s="17">
        <v>3862.8</v>
      </c>
      <c r="Y171" s="18">
        <v>6745</v>
      </c>
      <c r="Z171" s="17">
        <f t="shared" si="99"/>
        <v>2882.2</v>
      </c>
      <c r="AA171" s="17">
        <v>294.56599999999997</v>
      </c>
      <c r="AB171" s="18">
        <v>3618.3649999999998</v>
      </c>
      <c r="AC171" s="17">
        <f t="shared" si="100"/>
        <v>3323.799</v>
      </c>
      <c r="AD171" s="17">
        <v>77210.491800000003</v>
      </c>
      <c r="AE171" s="18">
        <v>245832.85699999999</v>
      </c>
      <c r="AF171" s="17">
        <f t="shared" si="101"/>
        <v>168622.3652</v>
      </c>
      <c r="AG171" s="17">
        <v>2782.0113999999999</v>
      </c>
      <c r="AH171" s="18">
        <v>1698.2149999999999</v>
      </c>
      <c r="AI171" s="17">
        <f t="shared" si="102"/>
        <v>-1083.7963999999999</v>
      </c>
      <c r="AJ171" s="17">
        <v>1424.0815</v>
      </c>
      <c r="AK171" s="18">
        <v>615.84100000000001</v>
      </c>
      <c r="AL171" s="17">
        <f t="shared" si="103"/>
        <v>-808.2405</v>
      </c>
      <c r="AM171" s="17">
        <v>25185.635999999999</v>
      </c>
      <c r="AN171" s="18">
        <v>23266.637999999999</v>
      </c>
      <c r="AO171" s="17">
        <f t="shared" si="104"/>
        <v>-1918.9979999999996</v>
      </c>
      <c r="AP171" s="17">
        <v>0</v>
      </c>
      <c r="AQ171" s="18">
        <v>0</v>
      </c>
      <c r="AR171" s="17">
        <f t="shared" si="105"/>
        <v>0</v>
      </c>
      <c r="AS171" s="17">
        <v>2524.9679999999998</v>
      </c>
      <c r="AT171" s="18">
        <v>5923</v>
      </c>
      <c r="AU171" s="17">
        <f t="shared" si="106"/>
        <v>3398.0320000000002</v>
      </c>
      <c r="AV171" s="17">
        <v>656.63300000000004</v>
      </c>
      <c r="AW171" s="18">
        <v>3275.6419999999998</v>
      </c>
      <c r="AX171" s="20">
        <f t="shared" si="107"/>
        <v>2619.009</v>
      </c>
    </row>
    <row r="172" spans="2:50" x14ac:dyDescent="0.3">
      <c r="B172" s="16" t="s">
        <v>583</v>
      </c>
      <c r="C172" s="17">
        <v>253.70660000000001</v>
      </c>
      <c r="D172" s="18">
        <v>26278.097000000002</v>
      </c>
      <c r="E172" s="17">
        <f t="shared" si="93"/>
        <v>26024.3904</v>
      </c>
      <c r="F172" s="17">
        <v>10311.152599999999</v>
      </c>
      <c r="G172" s="18">
        <v>26943.063999999998</v>
      </c>
      <c r="H172" s="17">
        <f t="shared" si="94"/>
        <v>16631.911399999997</v>
      </c>
      <c r="I172" s="17">
        <v>5250.09</v>
      </c>
      <c r="J172" s="18">
        <v>5908.299</v>
      </c>
      <c r="K172" s="17">
        <f t="shared" si="95"/>
        <v>658.20899999999983</v>
      </c>
      <c r="L172" s="17">
        <v>0</v>
      </c>
      <c r="M172" s="18">
        <v>0</v>
      </c>
      <c r="N172" s="17">
        <f t="shared" si="92"/>
        <v>0</v>
      </c>
      <c r="O172" s="17">
        <v>0</v>
      </c>
      <c r="P172" s="18">
        <v>0</v>
      </c>
      <c r="Q172" s="17">
        <f t="shared" si="96"/>
        <v>0</v>
      </c>
      <c r="R172" s="17">
        <v>13619.673000000001</v>
      </c>
      <c r="S172" s="18">
        <v>7642.1350000000002</v>
      </c>
      <c r="T172" s="17">
        <f t="shared" si="97"/>
        <v>-5977.5380000000005</v>
      </c>
      <c r="U172" s="17">
        <v>2640.5630000000001</v>
      </c>
      <c r="V172" s="18">
        <v>1273.7090000000001</v>
      </c>
      <c r="W172" s="17">
        <f t="shared" si="98"/>
        <v>-1366.854</v>
      </c>
      <c r="X172" s="17">
        <v>0</v>
      </c>
      <c r="Y172" s="18">
        <v>0</v>
      </c>
      <c r="Z172" s="17">
        <f t="shared" si="99"/>
        <v>0</v>
      </c>
      <c r="AA172" s="17">
        <v>13.805</v>
      </c>
      <c r="AB172" s="18">
        <v>7733.98</v>
      </c>
      <c r="AC172" s="17">
        <f t="shared" si="100"/>
        <v>7720.1749999999993</v>
      </c>
      <c r="AD172" s="17">
        <v>910.0806</v>
      </c>
      <c r="AE172" s="18">
        <v>18126.072</v>
      </c>
      <c r="AF172" s="17">
        <f t="shared" si="101"/>
        <v>17215.991399999999</v>
      </c>
      <c r="AG172" s="17">
        <v>0.46960000000000002</v>
      </c>
      <c r="AH172" s="18">
        <v>29.335000000000001</v>
      </c>
      <c r="AI172" s="17">
        <f t="shared" si="102"/>
        <v>28.865400000000001</v>
      </c>
      <c r="AJ172" s="17">
        <v>57.74</v>
      </c>
      <c r="AK172" s="18">
        <v>0</v>
      </c>
      <c r="AL172" s="17">
        <f t="shared" si="103"/>
        <v>-57.74</v>
      </c>
      <c r="AM172" s="17">
        <v>360.60899999999998</v>
      </c>
      <c r="AN172" s="18">
        <v>19689.492999999999</v>
      </c>
      <c r="AO172" s="17">
        <f t="shared" si="104"/>
        <v>19328.883999999998</v>
      </c>
      <c r="AP172" s="17">
        <v>0</v>
      </c>
      <c r="AQ172" s="18">
        <v>0</v>
      </c>
      <c r="AR172" s="17">
        <f t="shared" si="105"/>
        <v>0</v>
      </c>
      <c r="AS172" s="17">
        <v>0</v>
      </c>
      <c r="AT172" s="18">
        <v>5908.3389999999999</v>
      </c>
      <c r="AU172" s="17">
        <f t="shared" si="106"/>
        <v>5908.3389999999999</v>
      </c>
      <c r="AV172" s="17">
        <v>852.572</v>
      </c>
      <c r="AW172" s="18">
        <v>0.106</v>
      </c>
      <c r="AX172" s="20">
        <f t="shared" si="107"/>
        <v>-852.46600000000001</v>
      </c>
    </row>
    <row r="173" spans="2:50" x14ac:dyDescent="0.3">
      <c r="B173" s="16" t="s">
        <v>434</v>
      </c>
      <c r="C173" s="17">
        <v>16.409141999999999</v>
      </c>
      <c r="D173" s="18">
        <v>133.81800000000001</v>
      </c>
      <c r="E173" s="17">
        <f t="shared" si="93"/>
        <v>117.40885800000001</v>
      </c>
      <c r="F173" s="17">
        <v>173585.970394</v>
      </c>
      <c r="G173" s="18">
        <v>64365.302000000003</v>
      </c>
      <c r="H173" s="17">
        <f t="shared" si="94"/>
        <v>-109220.66839400001</v>
      </c>
      <c r="I173" s="17">
        <v>28043.277549999999</v>
      </c>
      <c r="J173" s="18">
        <v>9515.357</v>
      </c>
      <c r="K173" s="17">
        <f t="shared" si="95"/>
        <v>-18527.920549999999</v>
      </c>
      <c r="L173" s="17">
        <v>0</v>
      </c>
      <c r="M173" s="18">
        <v>0</v>
      </c>
      <c r="N173" s="17">
        <f t="shared" si="92"/>
        <v>0</v>
      </c>
      <c r="O173" s="17">
        <v>0</v>
      </c>
      <c r="P173" s="18">
        <v>0</v>
      </c>
      <c r="Q173" s="17">
        <f t="shared" si="96"/>
        <v>0</v>
      </c>
      <c r="R173" s="17">
        <v>2383.0837000000001</v>
      </c>
      <c r="S173" s="18">
        <v>1617.646</v>
      </c>
      <c r="T173" s="17">
        <f t="shared" si="97"/>
        <v>-765.43770000000018</v>
      </c>
      <c r="U173" s="17">
        <v>2383.0770000000002</v>
      </c>
      <c r="V173" s="18">
        <v>1477.646</v>
      </c>
      <c r="W173" s="17">
        <f t="shared" si="98"/>
        <v>-905.43100000000027</v>
      </c>
      <c r="X173" s="17">
        <v>7.2000000000000005E-4</v>
      </c>
      <c r="Y173" s="18">
        <v>54.48</v>
      </c>
      <c r="Z173" s="17">
        <f t="shared" si="99"/>
        <v>54.479279999999996</v>
      </c>
      <c r="AA173" s="17">
        <v>167972.38576</v>
      </c>
      <c r="AB173" s="18">
        <v>48036.472999999998</v>
      </c>
      <c r="AC173" s="17">
        <f t="shared" si="100"/>
        <v>-119935.91276000001</v>
      </c>
      <c r="AD173" s="17">
        <v>3641.6551920000002</v>
      </c>
      <c r="AE173" s="18">
        <v>16408.216</v>
      </c>
      <c r="AF173" s="17">
        <f t="shared" si="101"/>
        <v>12766.560808</v>
      </c>
      <c r="AG173" s="17">
        <v>92.047184000000001</v>
      </c>
      <c r="AH173" s="18">
        <v>403.96600000000001</v>
      </c>
      <c r="AI173" s="17">
        <f t="shared" si="102"/>
        <v>311.91881599999999</v>
      </c>
      <c r="AJ173" s="17">
        <v>10.597</v>
      </c>
      <c r="AK173" s="18">
        <v>13.645</v>
      </c>
      <c r="AL173" s="17">
        <f t="shared" si="103"/>
        <v>3.048</v>
      </c>
      <c r="AM173" s="17">
        <v>2660.9554159999998</v>
      </c>
      <c r="AN173" s="18">
        <v>1592.377</v>
      </c>
      <c r="AO173" s="17">
        <f t="shared" si="104"/>
        <v>-1068.5784159999998</v>
      </c>
      <c r="AP173" s="17">
        <v>0.03</v>
      </c>
      <c r="AQ173" s="18">
        <v>0.46400000000000002</v>
      </c>
      <c r="AR173" s="17">
        <f t="shared" si="105"/>
        <v>0.43400000000000005</v>
      </c>
      <c r="AS173" s="17">
        <v>24880.302250000001</v>
      </c>
      <c r="AT173" s="18">
        <v>5799.6850000000004</v>
      </c>
      <c r="AU173" s="17">
        <f t="shared" si="106"/>
        <v>-19080.617249999999</v>
      </c>
      <c r="AV173" s="17">
        <v>4.6298640000000004</v>
      </c>
      <c r="AW173" s="18">
        <v>87.99</v>
      </c>
      <c r="AX173" s="20">
        <f t="shared" si="107"/>
        <v>83.360135999999997</v>
      </c>
    </row>
    <row r="174" spans="2:50" x14ac:dyDescent="0.3">
      <c r="B174" s="16" t="s">
        <v>604</v>
      </c>
      <c r="C174" s="17">
        <v>16171.478300000001</v>
      </c>
      <c r="D174" s="18">
        <v>17133.603999999999</v>
      </c>
      <c r="E174" s="17">
        <f t="shared" si="93"/>
        <v>962.12569999999869</v>
      </c>
      <c r="F174" s="17">
        <v>18695.833729999998</v>
      </c>
      <c r="G174" s="18">
        <v>7076.7439999999997</v>
      </c>
      <c r="H174" s="17">
        <f t="shared" si="94"/>
        <v>-11619.08973</v>
      </c>
      <c r="I174" s="17">
        <v>34550.18</v>
      </c>
      <c r="J174" s="18">
        <v>5793.3530000000001</v>
      </c>
      <c r="K174" s="17">
        <f t="shared" si="95"/>
        <v>-28756.827000000001</v>
      </c>
      <c r="L174" s="17">
        <v>493.1</v>
      </c>
      <c r="M174" s="18">
        <v>0</v>
      </c>
      <c r="N174" s="17">
        <f t="shared" si="92"/>
        <v>-493.1</v>
      </c>
      <c r="O174" s="17">
        <v>440.41300000000001</v>
      </c>
      <c r="P174" s="18">
        <v>0</v>
      </c>
      <c r="Q174" s="17">
        <f t="shared" si="96"/>
        <v>-440.41300000000001</v>
      </c>
      <c r="R174" s="17">
        <v>5.3330000000000002</v>
      </c>
      <c r="S174" s="18">
        <v>487.18299999999999</v>
      </c>
      <c r="T174" s="17">
        <f t="shared" si="97"/>
        <v>481.84999999999997</v>
      </c>
      <c r="U174" s="17">
        <v>4.3230000000000004</v>
      </c>
      <c r="V174" s="18">
        <v>394.53500000000003</v>
      </c>
      <c r="W174" s="17">
        <f t="shared" si="98"/>
        <v>390.21200000000005</v>
      </c>
      <c r="X174" s="17">
        <v>0</v>
      </c>
      <c r="Y174" s="18">
        <v>0</v>
      </c>
      <c r="Z174" s="17">
        <f t="shared" si="99"/>
        <v>0</v>
      </c>
      <c r="AA174" s="17">
        <v>157.7963</v>
      </c>
      <c r="AB174" s="18">
        <v>1.2410000000000001</v>
      </c>
      <c r="AC174" s="17">
        <f t="shared" si="100"/>
        <v>-156.55529999999999</v>
      </c>
      <c r="AD174" s="17">
        <v>13340.177</v>
      </c>
      <c r="AE174" s="18">
        <v>569.76</v>
      </c>
      <c r="AF174" s="17">
        <f t="shared" si="101"/>
        <v>-12770.416999999999</v>
      </c>
      <c r="AG174" s="17">
        <v>2409.4500699999999</v>
      </c>
      <c r="AH174" s="18">
        <v>10.378</v>
      </c>
      <c r="AI174" s="17">
        <f t="shared" si="102"/>
        <v>-2399.0720699999997</v>
      </c>
      <c r="AJ174" s="17">
        <v>0.3231</v>
      </c>
      <c r="AK174" s="18">
        <v>235.49</v>
      </c>
      <c r="AL174" s="17">
        <f t="shared" si="103"/>
        <v>235.1669</v>
      </c>
      <c r="AM174" s="17">
        <v>1728.6764000000001</v>
      </c>
      <c r="AN174" s="18">
        <v>4693.8</v>
      </c>
      <c r="AO174" s="17">
        <f t="shared" si="104"/>
        <v>2965.1235999999999</v>
      </c>
      <c r="AP174" s="17">
        <v>1016.759</v>
      </c>
      <c r="AQ174" s="18">
        <v>1079.69</v>
      </c>
      <c r="AR174" s="17">
        <f t="shared" si="105"/>
        <v>62.93100000000004</v>
      </c>
      <c r="AS174" s="17">
        <v>34134.256000000001</v>
      </c>
      <c r="AT174" s="18">
        <v>5790.165</v>
      </c>
      <c r="AU174" s="17">
        <f t="shared" si="106"/>
        <v>-28344.091</v>
      </c>
      <c r="AV174" s="17">
        <v>16184.32116</v>
      </c>
      <c r="AW174" s="18">
        <v>18215.684000000001</v>
      </c>
      <c r="AX174" s="20">
        <f t="shared" si="107"/>
        <v>2031.3628400000016</v>
      </c>
    </row>
    <row r="175" spans="2:50" x14ac:dyDescent="0.3">
      <c r="B175" s="16" t="s">
        <v>190</v>
      </c>
      <c r="C175" s="17">
        <v>13335.871999999999</v>
      </c>
      <c r="D175" s="18">
        <v>199.739</v>
      </c>
      <c r="E175" s="17">
        <f t="shared" ref="E175:E206" si="108">D175-C175</f>
        <v>-13136.133</v>
      </c>
      <c r="F175" s="17">
        <v>16732.18</v>
      </c>
      <c r="G175" s="18">
        <v>6814.24</v>
      </c>
      <c r="H175" s="17">
        <f t="shared" ref="H175:H206" si="109">G175-F175</f>
        <v>-9917.94</v>
      </c>
      <c r="I175" s="17">
        <v>1552.7080000000001</v>
      </c>
      <c r="J175" s="18">
        <v>5151.0829999999996</v>
      </c>
      <c r="K175" s="17">
        <f t="shared" ref="K175:K206" si="110">J175-I175</f>
        <v>3598.3749999999995</v>
      </c>
      <c r="L175" s="17">
        <v>0</v>
      </c>
      <c r="M175" s="18">
        <v>0</v>
      </c>
      <c r="N175" s="17">
        <f t="shared" si="92"/>
        <v>0</v>
      </c>
      <c r="O175" s="17">
        <v>0</v>
      </c>
      <c r="P175" s="18">
        <v>0.5</v>
      </c>
      <c r="Q175" s="17">
        <f t="shared" ref="Q175:Q206" si="111">P175-O175</f>
        <v>0.5</v>
      </c>
      <c r="R175" s="17">
        <v>12754.832</v>
      </c>
      <c r="S175" s="18">
        <v>2512.3939999999998</v>
      </c>
      <c r="T175" s="17">
        <f t="shared" ref="T175:T206" si="112">S175-R175</f>
        <v>-10242.438</v>
      </c>
      <c r="U175" s="17">
        <v>3434.65</v>
      </c>
      <c r="V175" s="18">
        <v>2503.5639999999999</v>
      </c>
      <c r="W175" s="17">
        <f t="shared" ref="W175:W206" si="113">V175-U175</f>
        <v>-931.08600000000024</v>
      </c>
      <c r="X175" s="17">
        <v>2E-3</v>
      </c>
      <c r="Y175" s="18">
        <v>0</v>
      </c>
      <c r="Z175" s="17">
        <f t="shared" ref="Z175:Z206" si="114">Y175-X175</f>
        <v>-2E-3</v>
      </c>
      <c r="AA175" s="17">
        <v>0</v>
      </c>
      <c r="AB175" s="18">
        <v>86.975999999999999</v>
      </c>
      <c r="AC175" s="17">
        <f t="shared" ref="AC175:AC206" si="115">AB175-AA175</f>
        <v>86.975999999999999</v>
      </c>
      <c r="AD175" s="17">
        <v>2052.8009999999999</v>
      </c>
      <c r="AE175" s="18">
        <v>2148.3000000000002</v>
      </c>
      <c r="AF175" s="17">
        <f t="shared" ref="AF175:AF206" si="116">AE175-AD175</f>
        <v>95.499000000000251</v>
      </c>
      <c r="AG175" s="17">
        <v>162.55699999999999</v>
      </c>
      <c r="AH175" s="18">
        <v>173.393</v>
      </c>
      <c r="AI175" s="17">
        <f t="shared" ref="AI175:AI206" si="117">AH175-AG175</f>
        <v>10.836000000000013</v>
      </c>
      <c r="AJ175" s="17">
        <v>2.1509999999999998</v>
      </c>
      <c r="AK175" s="18">
        <v>0.19</v>
      </c>
      <c r="AL175" s="17">
        <f t="shared" ref="AL175:AL206" si="118">AK175-AJ175</f>
        <v>-1.9609999999999999</v>
      </c>
      <c r="AM175" s="17">
        <v>1534.223</v>
      </c>
      <c r="AN175" s="18">
        <v>1510.3009999999999</v>
      </c>
      <c r="AO175" s="17">
        <f t="shared" ref="AO175:AO206" si="119">AN175-AM175</f>
        <v>-23.922000000000025</v>
      </c>
      <c r="AP175" s="17">
        <v>13190.046</v>
      </c>
      <c r="AQ175" s="18">
        <v>0</v>
      </c>
      <c r="AR175" s="17">
        <f t="shared" ref="AR175:AR206" si="120">AQ175-AP175</f>
        <v>-13190.046</v>
      </c>
      <c r="AS175" s="17">
        <v>1548.528</v>
      </c>
      <c r="AT175" s="18">
        <v>5151.2079999999996</v>
      </c>
      <c r="AU175" s="17">
        <f t="shared" ref="AU175:AU206" si="121">AT175-AS175</f>
        <v>3602.6799999999994</v>
      </c>
      <c r="AV175" s="17">
        <v>13565.665999999999</v>
      </c>
      <c r="AW175" s="18">
        <v>582.29999999999995</v>
      </c>
      <c r="AX175" s="20">
        <f t="shared" ref="AX175:AX206" si="122">AW175-AV175</f>
        <v>-12983.366</v>
      </c>
    </row>
    <row r="176" spans="2:50" x14ac:dyDescent="0.3">
      <c r="B176" s="16" t="s">
        <v>515</v>
      </c>
      <c r="C176" s="17">
        <v>1024237331.528</v>
      </c>
      <c r="D176" s="18">
        <v>1035449955.628</v>
      </c>
      <c r="E176" s="17">
        <f t="shared" si="108"/>
        <v>11212624.100000024</v>
      </c>
      <c r="F176" s="17">
        <v>17206560.6261</v>
      </c>
      <c r="G176" s="18">
        <v>16867261.107000001</v>
      </c>
      <c r="H176" s="17">
        <f t="shared" si="109"/>
        <v>-339299.51909999922</v>
      </c>
      <c r="I176" s="17">
        <v>22635.572</v>
      </c>
      <c r="J176" s="18">
        <v>18652.803</v>
      </c>
      <c r="K176" s="17">
        <f t="shared" si="110"/>
        <v>-3982.7690000000002</v>
      </c>
      <c r="L176" s="17">
        <v>0</v>
      </c>
      <c r="M176" s="18">
        <v>0</v>
      </c>
      <c r="N176" s="17">
        <f t="shared" si="92"/>
        <v>0</v>
      </c>
      <c r="O176" s="17">
        <v>0</v>
      </c>
      <c r="P176" s="18">
        <v>83.575000000000003</v>
      </c>
      <c r="Q176" s="17">
        <f t="shared" si="111"/>
        <v>83.575000000000003</v>
      </c>
      <c r="R176" s="17">
        <v>5992238.3279999997</v>
      </c>
      <c r="S176" s="18">
        <v>5034852.3949999996</v>
      </c>
      <c r="T176" s="17">
        <f t="shared" si="112"/>
        <v>-957385.93300000019</v>
      </c>
      <c r="U176" s="17">
        <v>5992238.3279999997</v>
      </c>
      <c r="V176" s="18">
        <v>5034787.9649999999</v>
      </c>
      <c r="W176" s="17">
        <f t="shared" si="113"/>
        <v>-957450.3629999999</v>
      </c>
      <c r="X176" s="17">
        <v>19.599</v>
      </c>
      <c r="Y176" s="18">
        <v>12.926</v>
      </c>
      <c r="Z176" s="17">
        <f t="shared" si="114"/>
        <v>-6.673</v>
      </c>
      <c r="AA176" s="17">
        <v>0</v>
      </c>
      <c r="AB176" s="18">
        <v>0</v>
      </c>
      <c r="AC176" s="17">
        <f t="shared" si="115"/>
        <v>0</v>
      </c>
      <c r="AD176" s="17">
        <v>8594.7800000000007</v>
      </c>
      <c r="AE176" s="18">
        <v>7355.6880000000001</v>
      </c>
      <c r="AF176" s="17">
        <f t="shared" si="116"/>
        <v>-1239.0920000000006</v>
      </c>
      <c r="AG176" s="17">
        <v>5.1471</v>
      </c>
      <c r="AH176" s="18">
        <v>1.1819999999999999</v>
      </c>
      <c r="AI176" s="17">
        <f t="shared" si="117"/>
        <v>-3.9651000000000001</v>
      </c>
      <c r="AJ176" s="17">
        <v>8366.14</v>
      </c>
      <c r="AK176" s="18">
        <v>6439.2830000000004</v>
      </c>
      <c r="AL176" s="17">
        <f t="shared" si="118"/>
        <v>-1926.8569999999991</v>
      </c>
      <c r="AM176" s="17">
        <v>477.78500000000003</v>
      </c>
      <c r="AN176" s="18">
        <v>2691.4459999999999</v>
      </c>
      <c r="AO176" s="17">
        <f t="shared" si="119"/>
        <v>2213.6610000000001</v>
      </c>
      <c r="AP176" s="17">
        <v>11212105.994999999</v>
      </c>
      <c r="AQ176" s="18">
        <v>11829179.51</v>
      </c>
      <c r="AR176" s="17">
        <f t="shared" si="120"/>
        <v>617073.5150000006</v>
      </c>
      <c r="AS176" s="17">
        <v>6868.6930000000002</v>
      </c>
      <c r="AT176" s="18">
        <v>5086.241</v>
      </c>
      <c r="AU176" s="17">
        <f t="shared" si="121"/>
        <v>-1782.4520000000002</v>
      </c>
      <c r="AV176" s="17">
        <v>1035449957.2539999</v>
      </c>
      <c r="AW176" s="18">
        <v>1047279430.377</v>
      </c>
      <c r="AX176" s="20">
        <f t="shared" si="122"/>
        <v>11829473.123000026</v>
      </c>
    </row>
    <row r="177" spans="2:50" x14ac:dyDescent="0.3">
      <c r="B177" s="16" t="s">
        <v>283</v>
      </c>
      <c r="C177" s="17">
        <v>2.9769999999999999</v>
      </c>
      <c r="D177" s="18">
        <v>0.89</v>
      </c>
      <c r="E177" s="17">
        <f t="shared" si="108"/>
        <v>-2.0869999999999997</v>
      </c>
      <c r="F177" s="17">
        <v>3985.5607</v>
      </c>
      <c r="G177" s="18">
        <v>12231.29</v>
      </c>
      <c r="H177" s="17">
        <f t="shared" si="109"/>
        <v>8245.7293000000009</v>
      </c>
      <c r="I177" s="17">
        <v>15064.31</v>
      </c>
      <c r="J177" s="18">
        <v>7898.53</v>
      </c>
      <c r="K177" s="17">
        <f t="shared" si="110"/>
        <v>-7165.78</v>
      </c>
      <c r="L177" s="17">
        <v>0</v>
      </c>
      <c r="M177" s="18">
        <v>0</v>
      </c>
      <c r="N177" s="17">
        <f t="shared" si="92"/>
        <v>0</v>
      </c>
      <c r="O177" s="17">
        <v>0</v>
      </c>
      <c r="P177" s="18">
        <v>0</v>
      </c>
      <c r="Q177" s="17">
        <f t="shared" si="111"/>
        <v>0</v>
      </c>
      <c r="R177" s="17">
        <v>291.81</v>
      </c>
      <c r="S177" s="18">
        <v>2285.66</v>
      </c>
      <c r="T177" s="17">
        <f t="shared" si="112"/>
        <v>1993.85</v>
      </c>
      <c r="U177" s="17">
        <v>198.62</v>
      </c>
      <c r="V177" s="18">
        <v>126.29</v>
      </c>
      <c r="W177" s="17">
        <f t="shared" si="113"/>
        <v>-72.33</v>
      </c>
      <c r="X177" s="17">
        <v>0</v>
      </c>
      <c r="Y177" s="18">
        <v>0</v>
      </c>
      <c r="Z177" s="17">
        <f t="shared" si="114"/>
        <v>0</v>
      </c>
      <c r="AA177" s="17">
        <v>0</v>
      </c>
      <c r="AB177" s="18">
        <v>248.49</v>
      </c>
      <c r="AC177" s="17">
        <f t="shared" si="115"/>
        <v>248.49</v>
      </c>
      <c r="AD177" s="17">
        <v>552.64499999999998</v>
      </c>
      <c r="AE177" s="18">
        <v>2171.625</v>
      </c>
      <c r="AF177" s="17">
        <f t="shared" si="116"/>
        <v>1618.98</v>
      </c>
      <c r="AG177" s="17">
        <v>4.4080000000000004</v>
      </c>
      <c r="AH177" s="18">
        <v>122.13</v>
      </c>
      <c r="AI177" s="17">
        <f t="shared" si="117"/>
        <v>117.72199999999999</v>
      </c>
      <c r="AJ177" s="17">
        <v>876.721</v>
      </c>
      <c r="AK177" s="18">
        <v>994.54100000000005</v>
      </c>
      <c r="AL177" s="17">
        <f t="shared" si="118"/>
        <v>117.82000000000005</v>
      </c>
      <c r="AM177" s="17">
        <v>7126.0736999999999</v>
      </c>
      <c r="AN177" s="18">
        <v>9291.07</v>
      </c>
      <c r="AO177" s="17">
        <f t="shared" si="119"/>
        <v>2164.9962999999998</v>
      </c>
      <c r="AP177" s="17">
        <v>0.3</v>
      </c>
      <c r="AQ177" s="18">
        <v>8.3000000000000004E-2</v>
      </c>
      <c r="AR177" s="17">
        <f t="shared" si="120"/>
        <v>-0.21699999999999997</v>
      </c>
      <c r="AS177" s="17">
        <v>10200</v>
      </c>
      <c r="AT177" s="18">
        <v>5007.05</v>
      </c>
      <c r="AU177" s="17">
        <f t="shared" si="121"/>
        <v>-5192.95</v>
      </c>
      <c r="AV177" s="17">
        <v>0.89</v>
      </c>
      <c r="AW177" s="18">
        <v>10.144</v>
      </c>
      <c r="AX177" s="20">
        <f t="shared" si="122"/>
        <v>9.2539999999999996</v>
      </c>
    </row>
    <row r="178" spans="2:50" x14ac:dyDescent="0.3">
      <c r="B178" s="16" t="s">
        <v>592</v>
      </c>
      <c r="C178" s="17">
        <v>969.8</v>
      </c>
      <c r="D178" s="18">
        <v>0.626</v>
      </c>
      <c r="E178" s="17">
        <f t="shared" si="108"/>
        <v>-969.17399999999998</v>
      </c>
      <c r="F178" s="17">
        <v>6754.5227800000002</v>
      </c>
      <c r="G178" s="18">
        <v>8663.9709999999995</v>
      </c>
      <c r="H178" s="17">
        <f t="shared" si="109"/>
        <v>1909.4482199999993</v>
      </c>
      <c r="I178" s="17">
        <v>16710.924050000001</v>
      </c>
      <c r="J178" s="18">
        <v>19673.405999999999</v>
      </c>
      <c r="K178" s="17">
        <f t="shared" si="110"/>
        <v>2962.4819499999976</v>
      </c>
      <c r="L178" s="17">
        <v>0</v>
      </c>
      <c r="M178" s="18">
        <v>0</v>
      </c>
      <c r="N178" s="17">
        <f t="shared" si="92"/>
        <v>0</v>
      </c>
      <c r="O178" s="17">
        <v>8011.5</v>
      </c>
      <c r="P178" s="18">
        <v>0</v>
      </c>
      <c r="Q178" s="17">
        <f t="shared" si="111"/>
        <v>-8011.5</v>
      </c>
      <c r="R178" s="17">
        <v>75.948099999999997</v>
      </c>
      <c r="S178" s="18">
        <v>8153.2960000000003</v>
      </c>
      <c r="T178" s="17">
        <f t="shared" si="112"/>
        <v>8077.3479000000007</v>
      </c>
      <c r="U178" s="17">
        <v>75.948099999999997</v>
      </c>
      <c r="V178" s="18">
        <v>16.727</v>
      </c>
      <c r="W178" s="17">
        <f t="shared" si="113"/>
        <v>-59.221099999999993</v>
      </c>
      <c r="X178" s="17">
        <v>0</v>
      </c>
      <c r="Y178" s="18">
        <v>1.512</v>
      </c>
      <c r="Z178" s="17">
        <f t="shared" si="114"/>
        <v>1.512</v>
      </c>
      <c r="AA178" s="17">
        <v>31.737300000000001</v>
      </c>
      <c r="AB178" s="18">
        <v>179.94800000000001</v>
      </c>
      <c r="AC178" s="17">
        <f t="shared" si="115"/>
        <v>148.2107</v>
      </c>
      <c r="AD178" s="17">
        <v>2894.1053609999999</v>
      </c>
      <c r="AE178" s="18">
        <v>3734.5839999999998</v>
      </c>
      <c r="AF178" s="17">
        <f t="shared" si="116"/>
        <v>840.47863899999993</v>
      </c>
      <c r="AG178" s="17">
        <v>380.42279200000002</v>
      </c>
      <c r="AH178" s="18">
        <v>73.878</v>
      </c>
      <c r="AI178" s="17">
        <f t="shared" si="117"/>
        <v>-306.54479200000003</v>
      </c>
      <c r="AJ178" s="17">
        <v>54.747883999999999</v>
      </c>
      <c r="AK178" s="18">
        <v>7.899</v>
      </c>
      <c r="AL178" s="17">
        <f t="shared" si="118"/>
        <v>-46.848883999999998</v>
      </c>
      <c r="AM178" s="17">
        <v>5549.0556930000002</v>
      </c>
      <c r="AN178" s="18">
        <v>11503.282999999999</v>
      </c>
      <c r="AO178" s="17">
        <f t="shared" si="119"/>
        <v>5954.2273069999992</v>
      </c>
      <c r="AP178" s="17">
        <v>0</v>
      </c>
      <c r="AQ178" s="18">
        <v>1.0999999999999999E-2</v>
      </c>
      <c r="AR178" s="17">
        <f t="shared" si="120"/>
        <v>1.0999999999999999E-2</v>
      </c>
      <c r="AS178" s="17">
        <v>7406.37</v>
      </c>
      <c r="AT178" s="18">
        <v>4676.4679999999998</v>
      </c>
      <c r="AU178" s="17">
        <f t="shared" si="121"/>
        <v>-2729.902</v>
      </c>
      <c r="AV178" s="17">
        <v>31.3597</v>
      </c>
      <c r="AW178" s="18">
        <v>7.1340000000000003</v>
      </c>
      <c r="AX178" s="20">
        <f t="shared" si="122"/>
        <v>-24.2257</v>
      </c>
    </row>
    <row r="179" spans="2:50" x14ac:dyDescent="0.3">
      <c r="B179" s="16" t="s">
        <v>206</v>
      </c>
      <c r="C179" s="17">
        <v>0.17699999999999999</v>
      </c>
      <c r="D179" s="18">
        <v>0</v>
      </c>
      <c r="E179" s="17">
        <f t="shared" si="108"/>
        <v>-0.17699999999999999</v>
      </c>
      <c r="F179" s="17">
        <v>325.54372000000001</v>
      </c>
      <c r="G179" s="18">
        <v>147.05500000000001</v>
      </c>
      <c r="H179" s="17">
        <f t="shared" si="109"/>
        <v>-178.48872</v>
      </c>
      <c r="I179" s="17">
        <v>55552.863689999998</v>
      </c>
      <c r="J179" s="18">
        <v>49385.896000000001</v>
      </c>
      <c r="K179" s="17">
        <f t="shared" si="110"/>
        <v>-6166.9676899999977</v>
      </c>
      <c r="L179" s="17">
        <v>0</v>
      </c>
      <c r="M179" s="18">
        <v>0</v>
      </c>
      <c r="N179" s="17">
        <f t="shared" si="92"/>
        <v>0</v>
      </c>
      <c r="O179" s="17">
        <v>0</v>
      </c>
      <c r="P179" s="18">
        <v>0</v>
      </c>
      <c r="Q179" s="17">
        <f t="shared" si="111"/>
        <v>0</v>
      </c>
      <c r="R179" s="17">
        <v>38846.080000000002</v>
      </c>
      <c r="S179" s="18">
        <v>24440.708999999999</v>
      </c>
      <c r="T179" s="17">
        <f t="shared" si="112"/>
        <v>-14405.371000000003</v>
      </c>
      <c r="U179" s="17">
        <v>56.414000000000001</v>
      </c>
      <c r="V179" s="18">
        <v>0</v>
      </c>
      <c r="W179" s="17">
        <f t="shared" si="113"/>
        <v>-56.414000000000001</v>
      </c>
      <c r="X179" s="17">
        <v>6938.6194999999998</v>
      </c>
      <c r="Y179" s="18">
        <v>13512.795</v>
      </c>
      <c r="Z179" s="17">
        <f t="shared" si="114"/>
        <v>6574.1755000000003</v>
      </c>
      <c r="AA179" s="17">
        <v>0.37</v>
      </c>
      <c r="AB179" s="18">
        <v>0.36</v>
      </c>
      <c r="AC179" s="17">
        <f t="shared" si="115"/>
        <v>-1.0000000000000009E-2</v>
      </c>
      <c r="AD179" s="17">
        <v>8.9139999999999997</v>
      </c>
      <c r="AE179" s="18">
        <v>1202.107</v>
      </c>
      <c r="AF179" s="17">
        <f t="shared" si="116"/>
        <v>1193.193</v>
      </c>
      <c r="AG179" s="17">
        <v>115.96391</v>
      </c>
      <c r="AH179" s="18">
        <v>89.484999999999999</v>
      </c>
      <c r="AI179" s="17">
        <f t="shared" si="117"/>
        <v>-26.478909999999999</v>
      </c>
      <c r="AJ179" s="17">
        <v>4240.0410000000002</v>
      </c>
      <c r="AK179" s="18">
        <v>35.505000000000003</v>
      </c>
      <c r="AL179" s="17">
        <f t="shared" si="118"/>
        <v>-4204.5360000000001</v>
      </c>
      <c r="AM179" s="17">
        <v>183.733</v>
      </c>
      <c r="AN179" s="18">
        <v>65.884</v>
      </c>
      <c r="AO179" s="17">
        <f t="shared" si="119"/>
        <v>-117.849</v>
      </c>
      <c r="AP179" s="17">
        <v>0</v>
      </c>
      <c r="AQ179" s="18">
        <v>0</v>
      </c>
      <c r="AR179" s="17">
        <f t="shared" si="120"/>
        <v>0</v>
      </c>
      <c r="AS179" s="17">
        <v>5544.61</v>
      </c>
      <c r="AT179" s="18">
        <v>4629.7830000000004</v>
      </c>
      <c r="AU179" s="17">
        <f t="shared" si="121"/>
        <v>-914.82699999999932</v>
      </c>
      <c r="AV179" s="17">
        <v>0.253</v>
      </c>
      <c r="AW179" s="18">
        <v>5556.3230000000003</v>
      </c>
      <c r="AX179" s="20">
        <f t="shared" si="122"/>
        <v>5556.0700000000006</v>
      </c>
    </row>
    <row r="180" spans="2:50" x14ac:dyDescent="0.3">
      <c r="B180" s="16" t="s">
        <v>542</v>
      </c>
      <c r="C180" s="17">
        <v>26.762499999999999</v>
      </c>
      <c r="D180" s="18">
        <v>61.457000000000001</v>
      </c>
      <c r="E180" s="17">
        <f t="shared" si="108"/>
        <v>34.694500000000005</v>
      </c>
      <c r="F180" s="17">
        <v>912.682051</v>
      </c>
      <c r="G180" s="18">
        <v>14007.285</v>
      </c>
      <c r="H180" s="17">
        <f t="shared" si="109"/>
        <v>13094.602949</v>
      </c>
      <c r="I180" s="17">
        <v>3202.3980000000001</v>
      </c>
      <c r="J180" s="18">
        <v>19265.944</v>
      </c>
      <c r="K180" s="17">
        <f t="shared" si="110"/>
        <v>16063.545999999998</v>
      </c>
      <c r="L180" s="17">
        <v>0</v>
      </c>
      <c r="M180" s="18">
        <v>0</v>
      </c>
      <c r="N180" s="17">
        <f t="shared" si="92"/>
        <v>0</v>
      </c>
      <c r="O180" s="17">
        <v>0</v>
      </c>
      <c r="P180" s="18">
        <v>0</v>
      </c>
      <c r="Q180" s="17">
        <f t="shared" si="111"/>
        <v>0</v>
      </c>
      <c r="R180" s="17">
        <v>0.9</v>
      </c>
      <c r="S180" s="18">
        <v>14701.304</v>
      </c>
      <c r="T180" s="17">
        <f t="shared" si="112"/>
        <v>14700.404</v>
      </c>
      <c r="U180" s="17">
        <v>0.9</v>
      </c>
      <c r="V180" s="18">
        <v>0</v>
      </c>
      <c r="W180" s="17">
        <f t="shared" si="113"/>
        <v>-0.9</v>
      </c>
      <c r="X180" s="17">
        <v>0</v>
      </c>
      <c r="Y180" s="18">
        <v>0</v>
      </c>
      <c r="Z180" s="17">
        <f t="shared" si="114"/>
        <v>0</v>
      </c>
      <c r="AA180" s="17">
        <v>17.725000000000001</v>
      </c>
      <c r="AB180" s="18">
        <v>21.312000000000001</v>
      </c>
      <c r="AC180" s="17">
        <f t="shared" si="115"/>
        <v>3.5869999999999997</v>
      </c>
      <c r="AD180" s="17">
        <v>12.732250000000001</v>
      </c>
      <c r="AE180" s="18">
        <v>12228.079</v>
      </c>
      <c r="AF180" s="17">
        <f t="shared" si="116"/>
        <v>12215.346750000001</v>
      </c>
      <c r="AG180" s="17">
        <v>59.233144000000003</v>
      </c>
      <c r="AH180" s="18">
        <v>115.788</v>
      </c>
      <c r="AI180" s="17">
        <f t="shared" si="117"/>
        <v>56.554855999999994</v>
      </c>
      <c r="AJ180" s="17">
        <v>34.745150000000002</v>
      </c>
      <c r="AK180" s="18">
        <v>4.6630000000000003</v>
      </c>
      <c r="AL180" s="17">
        <f t="shared" si="118"/>
        <v>-30.082150000000002</v>
      </c>
      <c r="AM180" s="17">
        <v>739.87270000000001</v>
      </c>
      <c r="AN180" s="18">
        <v>1543.0050000000001</v>
      </c>
      <c r="AO180" s="17">
        <f t="shared" si="119"/>
        <v>803.1323000000001</v>
      </c>
      <c r="AP180" s="17">
        <v>15.1639</v>
      </c>
      <c r="AQ180" s="18">
        <v>91.938999999999993</v>
      </c>
      <c r="AR180" s="17">
        <f t="shared" si="120"/>
        <v>76.775099999999995</v>
      </c>
      <c r="AS180" s="17">
        <v>3202.3980000000001</v>
      </c>
      <c r="AT180" s="18">
        <v>4599.2860000000001</v>
      </c>
      <c r="AU180" s="17">
        <f t="shared" si="121"/>
        <v>1396.8879999999999</v>
      </c>
      <c r="AV180" s="17">
        <v>59.236306999999996</v>
      </c>
      <c r="AW180" s="18">
        <v>121.249</v>
      </c>
      <c r="AX180" s="20">
        <f t="shared" si="122"/>
        <v>62.012692999999999</v>
      </c>
    </row>
    <row r="181" spans="2:50" x14ac:dyDescent="0.3">
      <c r="B181" s="16" t="s">
        <v>284</v>
      </c>
      <c r="C181" s="17">
        <v>0</v>
      </c>
      <c r="D181" s="18">
        <v>0</v>
      </c>
      <c r="E181" s="17">
        <f t="shared" si="108"/>
        <v>0</v>
      </c>
      <c r="F181" s="17">
        <v>2779.1660000000002</v>
      </c>
      <c r="G181" s="18">
        <v>694.29600000000005</v>
      </c>
      <c r="H181" s="17">
        <f t="shared" si="109"/>
        <v>-2084.87</v>
      </c>
      <c r="I181" s="17">
        <v>0</v>
      </c>
      <c r="J181" s="18">
        <v>4485.08</v>
      </c>
      <c r="K181" s="17">
        <f t="shared" si="110"/>
        <v>4485.08</v>
      </c>
      <c r="L181" s="17">
        <v>0</v>
      </c>
      <c r="M181" s="18">
        <v>0</v>
      </c>
      <c r="N181" s="17">
        <f t="shared" si="92"/>
        <v>0</v>
      </c>
      <c r="O181" s="17">
        <v>1920</v>
      </c>
      <c r="P181" s="18">
        <v>0</v>
      </c>
      <c r="Q181" s="17">
        <f t="shared" si="111"/>
        <v>-1920</v>
      </c>
      <c r="R181" s="17">
        <v>4.24</v>
      </c>
      <c r="S181" s="18">
        <v>115.31399999999999</v>
      </c>
      <c r="T181" s="17">
        <f t="shared" si="112"/>
        <v>111.074</v>
      </c>
      <c r="U181" s="17">
        <v>0</v>
      </c>
      <c r="V181" s="18">
        <v>91.313999999999993</v>
      </c>
      <c r="W181" s="17">
        <f t="shared" si="113"/>
        <v>91.313999999999993</v>
      </c>
      <c r="X181" s="17">
        <v>0</v>
      </c>
      <c r="Y181" s="18">
        <v>0</v>
      </c>
      <c r="Z181" s="17">
        <f t="shared" si="114"/>
        <v>0</v>
      </c>
      <c r="AA181" s="17">
        <v>1.5049999999999999</v>
      </c>
      <c r="AB181" s="18">
        <v>0</v>
      </c>
      <c r="AC181" s="17">
        <f t="shared" si="115"/>
        <v>-1.5049999999999999</v>
      </c>
      <c r="AD181" s="17">
        <v>32.872999999999998</v>
      </c>
      <c r="AE181" s="18">
        <v>17.315000000000001</v>
      </c>
      <c r="AF181" s="17">
        <f t="shared" si="116"/>
        <v>-15.557999999999996</v>
      </c>
      <c r="AG181" s="17">
        <v>0.56299999999999994</v>
      </c>
      <c r="AH181" s="18">
        <v>10.752000000000001</v>
      </c>
      <c r="AI181" s="17">
        <f t="shared" si="117"/>
        <v>10.189</v>
      </c>
      <c r="AJ181" s="17">
        <v>0</v>
      </c>
      <c r="AK181" s="18">
        <v>0</v>
      </c>
      <c r="AL181" s="17">
        <f t="shared" si="118"/>
        <v>0</v>
      </c>
      <c r="AM181" s="17">
        <v>819.98500000000001</v>
      </c>
      <c r="AN181" s="18">
        <v>440.14499999999998</v>
      </c>
      <c r="AO181" s="17">
        <f t="shared" si="119"/>
        <v>-379.84000000000003</v>
      </c>
      <c r="AP181" s="17">
        <v>0</v>
      </c>
      <c r="AQ181" s="18">
        <v>0</v>
      </c>
      <c r="AR181" s="17">
        <f t="shared" si="120"/>
        <v>0</v>
      </c>
      <c r="AS181" s="17">
        <v>0</v>
      </c>
      <c r="AT181" s="18">
        <v>4595.8500000000004</v>
      </c>
      <c r="AU181" s="17">
        <f t="shared" si="121"/>
        <v>4595.8500000000004</v>
      </c>
      <c r="AV181" s="17">
        <v>0</v>
      </c>
      <c r="AW181" s="18">
        <v>0</v>
      </c>
      <c r="AX181" s="20">
        <f t="shared" si="122"/>
        <v>0</v>
      </c>
    </row>
    <row r="182" spans="2:50" x14ac:dyDescent="0.3">
      <c r="B182" s="16" t="s">
        <v>66</v>
      </c>
      <c r="C182" s="17">
        <v>24.131</v>
      </c>
      <c r="D182" s="18">
        <v>9.5039999999999996</v>
      </c>
      <c r="E182" s="17">
        <f t="shared" si="108"/>
        <v>-14.627000000000001</v>
      </c>
      <c r="F182" s="17">
        <v>252.820457</v>
      </c>
      <c r="G182" s="18">
        <v>284.012</v>
      </c>
      <c r="H182" s="17">
        <f t="shared" si="109"/>
        <v>31.191542999999996</v>
      </c>
      <c r="I182" s="17">
        <v>4372.2280000000001</v>
      </c>
      <c r="J182" s="18">
        <v>4544.1899999999996</v>
      </c>
      <c r="K182" s="17">
        <f t="shared" si="110"/>
        <v>171.96199999999953</v>
      </c>
      <c r="L182" s="17">
        <v>0</v>
      </c>
      <c r="M182" s="18">
        <v>0</v>
      </c>
      <c r="N182" s="17">
        <f t="shared" si="92"/>
        <v>0</v>
      </c>
      <c r="O182" s="17">
        <v>0</v>
      </c>
      <c r="P182" s="18">
        <v>0</v>
      </c>
      <c r="Q182" s="17">
        <f t="shared" si="111"/>
        <v>0</v>
      </c>
      <c r="R182" s="17">
        <v>0.182</v>
      </c>
      <c r="S182" s="18">
        <v>0.38900000000000001</v>
      </c>
      <c r="T182" s="17">
        <f t="shared" si="112"/>
        <v>0.20700000000000002</v>
      </c>
      <c r="U182" s="17">
        <v>0.182</v>
      </c>
      <c r="V182" s="18">
        <v>0.38900000000000001</v>
      </c>
      <c r="W182" s="17">
        <f t="shared" si="113"/>
        <v>0.20700000000000002</v>
      </c>
      <c r="X182" s="17">
        <v>0</v>
      </c>
      <c r="Y182" s="18">
        <v>0</v>
      </c>
      <c r="Z182" s="17">
        <f t="shared" si="114"/>
        <v>0</v>
      </c>
      <c r="AA182" s="17">
        <v>8.0470000000000006</v>
      </c>
      <c r="AB182" s="18">
        <v>5.3</v>
      </c>
      <c r="AC182" s="17">
        <f t="shared" si="115"/>
        <v>-2.7470000000000008</v>
      </c>
      <c r="AD182" s="17">
        <v>15.700265</v>
      </c>
      <c r="AE182" s="18">
        <v>9.1859999999999999</v>
      </c>
      <c r="AF182" s="17">
        <f t="shared" si="116"/>
        <v>-6.514265</v>
      </c>
      <c r="AG182" s="17">
        <v>4.3394000000000004</v>
      </c>
      <c r="AH182" s="18">
        <v>2.8839999999999999</v>
      </c>
      <c r="AI182" s="17">
        <f t="shared" si="117"/>
        <v>-1.4554000000000005</v>
      </c>
      <c r="AJ182" s="17">
        <v>0</v>
      </c>
      <c r="AK182" s="18">
        <v>0</v>
      </c>
      <c r="AL182" s="17">
        <f t="shared" si="118"/>
        <v>0</v>
      </c>
      <c r="AM182" s="17">
        <v>4583.4647919999998</v>
      </c>
      <c r="AN182" s="18">
        <v>273.06200000000001</v>
      </c>
      <c r="AO182" s="17">
        <f t="shared" si="119"/>
        <v>-4310.4027919999999</v>
      </c>
      <c r="AP182" s="17">
        <v>0</v>
      </c>
      <c r="AQ182" s="18">
        <v>0</v>
      </c>
      <c r="AR182" s="17">
        <f t="shared" si="120"/>
        <v>0</v>
      </c>
      <c r="AS182" s="17">
        <v>0</v>
      </c>
      <c r="AT182" s="18">
        <v>4544.1899999999996</v>
      </c>
      <c r="AU182" s="17">
        <f t="shared" si="121"/>
        <v>4544.1899999999996</v>
      </c>
      <c r="AV182" s="17">
        <v>37.445999999999998</v>
      </c>
      <c r="AW182" s="18">
        <v>2.6949999999999998</v>
      </c>
      <c r="AX182" s="20">
        <f t="shared" si="122"/>
        <v>-34.750999999999998</v>
      </c>
    </row>
    <row r="183" spans="2:50" x14ac:dyDescent="0.3">
      <c r="B183" s="16" t="s">
        <v>407</v>
      </c>
      <c r="C183" s="17">
        <v>0</v>
      </c>
      <c r="D183" s="18">
        <v>0</v>
      </c>
      <c r="E183" s="17">
        <f t="shared" si="108"/>
        <v>0</v>
      </c>
      <c r="F183" s="17">
        <v>5889.1582410000001</v>
      </c>
      <c r="G183" s="18">
        <v>61879.256999999998</v>
      </c>
      <c r="H183" s="17">
        <f t="shared" si="109"/>
        <v>55990.098759</v>
      </c>
      <c r="I183" s="17">
        <v>9381.7800009999992</v>
      </c>
      <c r="J183" s="18">
        <v>0</v>
      </c>
      <c r="K183" s="17">
        <f t="shared" si="110"/>
        <v>-9381.7800009999992</v>
      </c>
      <c r="L183" s="17">
        <v>0</v>
      </c>
      <c r="M183" s="18">
        <v>0</v>
      </c>
      <c r="N183" s="17">
        <f t="shared" si="92"/>
        <v>0</v>
      </c>
      <c r="O183" s="17">
        <v>0</v>
      </c>
      <c r="P183" s="18">
        <v>0</v>
      </c>
      <c r="Q183" s="17">
        <f t="shared" si="111"/>
        <v>0</v>
      </c>
      <c r="R183" s="17">
        <v>1.7299</v>
      </c>
      <c r="S183" s="18">
        <v>34013.699000000001</v>
      </c>
      <c r="T183" s="17">
        <f t="shared" si="112"/>
        <v>34011.969100000002</v>
      </c>
      <c r="U183" s="17">
        <v>1.1609</v>
      </c>
      <c r="V183" s="18">
        <v>34013.699000000001</v>
      </c>
      <c r="W183" s="17">
        <f t="shared" si="113"/>
        <v>34012.538099999998</v>
      </c>
      <c r="X183" s="17">
        <v>0</v>
      </c>
      <c r="Y183" s="18">
        <v>0</v>
      </c>
      <c r="Z183" s="17">
        <f t="shared" si="114"/>
        <v>0</v>
      </c>
      <c r="AA183" s="17">
        <v>0</v>
      </c>
      <c r="AB183" s="18">
        <v>0</v>
      </c>
      <c r="AC183" s="17">
        <f t="shared" si="115"/>
        <v>0</v>
      </c>
      <c r="AD183" s="17">
        <v>5220.6125000000002</v>
      </c>
      <c r="AE183" s="18">
        <v>22899.967000000001</v>
      </c>
      <c r="AF183" s="17">
        <f t="shared" si="116"/>
        <v>17679.354500000001</v>
      </c>
      <c r="AG183" s="17">
        <v>13.875601</v>
      </c>
      <c r="AH183" s="18">
        <v>0.92900000000000005</v>
      </c>
      <c r="AI183" s="17">
        <f t="shared" si="117"/>
        <v>-12.946600999999999</v>
      </c>
      <c r="AJ183" s="17">
        <v>46.186084999999999</v>
      </c>
      <c r="AK183" s="18">
        <v>0.105</v>
      </c>
      <c r="AL183" s="17">
        <f t="shared" si="118"/>
        <v>-46.081085000000002</v>
      </c>
      <c r="AM183" s="17">
        <v>9988.5341559999997</v>
      </c>
      <c r="AN183" s="18">
        <v>438.37299999999999</v>
      </c>
      <c r="AO183" s="17">
        <f t="shared" si="119"/>
        <v>-9550.1611560000001</v>
      </c>
      <c r="AP183" s="17">
        <v>0</v>
      </c>
      <c r="AQ183" s="18">
        <v>0</v>
      </c>
      <c r="AR183" s="17">
        <f t="shared" si="120"/>
        <v>0</v>
      </c>
      <c r="AS183" s="17">
        <v>0</v>
      </c>
      <c r="AT183" s="18">
        <v>4525.5</v>
      </c>
      <c r="AU183" s="17">
        <f t="shared" si="121"/>
        <v>4525.5</v>
      </c>
      <c r="AV183" s="17">
        <v>0</v>
      </c>
      <c r="AW183" s="18">
        <v>0.68400000000000005</v>
      </c>
      <c r="AX183" s="20">
        <f t="shared" si="122"/>
        <v>0.68400000000000005</v>
      </c>
    </row>
    <row r="184" spans="2:50" x14ac:dyDescent="0.3">
      <c r="B184" s="16" t="s">
        <v>573</v>
      </c>
      <c r="C184" s="17">
        <v>0</v>
      </c>
      <c r="D184" s="18">
        <v>0.5</v>
      </c>
      <c r="E184" s="17">
        <f t="shared" si="108"/>
        <v>0.5</v>
      </c>
      <c r="F184" s="17">
        <v>1127.546</v>
      </c>
      <c r="G184" s="18">
        <v>3999.9580000000001</v>
      </c>
      <c r="H184" s="17">
        <f t="shared" si="109"/>
        <v>2872.4120000000003</v>
      </c>
      <c r="I184" s="17">
        <v>5424.65</v>
      </c>
      <c r="J184" s="18">
        <v>4374.2139999999999</v>
      </c>
      <c r="K184" s="17">
        <f t="shared" si="110"/>
        <v>-1050.4359999999997</v>
      </c>
      <c r="L184" s="17">
        <v>0</v>
      </c>
      <c r="M184" s="18">
        <v>0</v>
      </c>
      <c r="N184" s="17">
        <f t="shared" si="92"/>
        <v>0</v>
      </c>
      <c r="O184" s="17">
        <v>0</v>
      </c>
      <c r="P184" s="18">
        <v>0</v>
      </c>
      <c r="Q184" s="17">
        <f t="shared" si="111"/>
        <v>0</v>
      </c>
      <c r="R184" s="17">
        <v>1.6020000000000001</v>
      </c>
      <c r="S184" s="18">
        <v>947.34400000000005</v>
      </c>
      <c r="T184" s="17">
        <f t="shared" si="112"/>
        <v>945.74200000000008</v>
      </c>
      <c r="U184" s="17">
        <v>1.6020000000000001</v>
      </c>
      <c r="V184" s="18">
        <v>947.34400000000005</v>
      </c>
      <c r="W184" s="17">
        <f t="shared" si="113"/>
        <v>945.74200000000008</v>
      </c>
      <c r="X184" s="17">
        <v>0</v>
      </c>
      <c r="Y184" s="18">
        <v>100.01</v>
      </c>
      <c r="Z184" s="17">
        <f t="shared" si="114"/>
        <v>100.01</v>
      </c>
      <c r="AA184" s="17">
        <v>881.49</v>
      </c>
      <c r="AB184" s="18">
        <v>1569.15</v>
      </c>
      <c r="AC184" s="17">
        <f t="shared" si="115"/>
        <v>687.66000000000008</v>
      </c>
      <c r="AD184" s="17">
        <v>29.693999999999999</v>
      </c>
      <c r="AE184" s="18">
        <v>1109.489</v>
      </c>
      <c r="AF184" s="17">
        <f t="shared" si="116"/>
        <v>1079.7950000000001</v>
      </c>
      <c r="AG184" s="17">
        <v>2.8</v>
      </c>
      <c r="AH184" s="18">
        <v>2.9000000000000001E-2</v>
      </c>
      <c r="AI184" s="17">
        <f t="shared" si="117"/>
        <v>-2.7709999999999999</v>
      </c>
      <c r="AJ184" s="17">
        <v>0</v>
      </c>
      <c r="AK184" s="18">
        <v>0</v>
      </c>
      <c r="AL184" s="17">
        <f t="shared" si="118"/>
        <v>0</v>
      </c>
      <c r="AM184" s="17">
        <v>211.96</v>
      </c>
      <c r="AN184" s="18">
        <v>206.5</v>
      </c>
      <c r="AO184" s="17">
        <f t="shared" si="119"/>
        <v>-5.460000000000008</v>
      </c>
      <c r="AP184" s="17">
        <v>0</v>
      </c>
      <c r="AQ184" s="18">
        <v>0</v>
      </c>
      <c r="AR184" s="17">
        <f t="shared" si="120"/>
        <v>0</v>
      </c>
      <c r="AS184" s="17">
        <v>5424.65</v>
      </c>
      <c r="AT184" s="18">
        <v>4389.7139999999999</v>
      </c>
      <c r="AU184" s="17">
        <f t="shared" si="121"/>
        <v>-1034.9359999999997</v>
      </c>
      <c r="AV184" s="17">
        <v>0</v>
      </c>
      <c r="AW184" s="18">
        <v>52.436</v>
      </c>
      <c r="AX184" s="20">
        <f t="shared" si="122"/>
        <v>52.436</v>
      </c>
    </row>
    <row r="185" spans="2:50" x14ac:dyDescent="0.3">
      <c r="B185" s="16" t="s">
        <v>170</v>
      </c>
      <c r="C185" s="17">
        <v>0.76</v>
      </c>
      <c r="D185" s="18">
        <v>0.96699999999999997</v>
      </c>
      <c r="E185" s="17">
        <f t="shared" si="108"/>
        <v>0.20699999999999996</v>
      </c>
      <c r="F185" s="17">
        <v>18786.503000000001</v>
      </c>
      <c r="G185" s="18">
        <v>1713.116</v>
      </c>
      <c r="H185" s="17">
        <f t="shared" si="109"/>
        <v>-17073.387000000002</v>
      </c>
      <c r="I185" s="17">
        <v>5612</v>
      </c>
      <c r="J185" s="18">
        <v>4323.8609999999999</v>
      </c>
      <c r="K185" s="17">
        <f t="shared" si="110"/>
        <v>-1288.1390000000001</v>
      </c>
      <c r="L185" s="17">
        <v>0</v>
      </c>
      <c r="M185" s="18">
        <v>0</v>
      </c>
      <c r="N185" s="17">
        <f t="shared" si="92"/>
        <v>0</v>
      </c>
      <c r="O185" s="17">
        <v>0</v>
      </c>
      <c r="P185" s="18">
        <v>0</v>
      </c>
      <c r="Q185" s="17">
        <f t="shared" si="111"/>
        <v>0</v>
      </c>
      <c r="R185" s="17">
        <v>18414.113000000001</v>
      </c>
      <c r="S185" s="18">
        <v>1155.278</v>
      </c>
      <c r="T185" s="17">
        <f t="shared" si="112"/>
        <v>-17258.835000000003</v>
      </c>
      <c r="U185" s="17">
        <v>0</v>
      </c>
      <c r="V185" s="18">
        <v>895.47799999999995</v>
      </c>
      <c r="W185" s="17">
        <f t="shared" si="113"/>
        <v>895.47799999999995</v>
      </c>
      <c r="X185" s="17">
        <v>0</v>
      </c>
      <c r="Y185" s="18">
        <v>0.1</v>
      </c>
      <c r="Z185" s="17">
        <f t="shared" si="114"/>
        <v>0.1</v>
      </c>
      <c r="AA185" s="17">
        <v>44.8</v>
      </c>
      <c r="AB185" s="18">
        <v>278.00900000000001</v>
      </c>
      <c r="AC185" s="17">
        <f t="shared" si="115"/>
        <v>233.209</v>
      </c>
      <c r="AD185" s="17">
        <v>271.00299999999999</v>
      </c>
      <c r="AE185" s="18">
        <v>27.698</v>
      </c>
      <c r="AF185" s="17">
        <f t="shared" si="116"/>
        <v>-243.30499999999998</v>
      </c>
      <c r="AG185" s="17">
        <v>6.4000000000000001E-2</v>
      </c>
      <c r="AH185" s="18">
        <v>31.949000000000002</v>
      </c>
      <c r="AI185" s="17">
        <f t="shared" si="117"/>
        <v>31.885000000000002</v>
      </c>
      <c r="AJ185" s="17">
        <v>0</v>
      </c>
      <c r="AK185" s="18">
        <v>0</v>
      </c>
      <c r="AL185" s="17">
        <f t="shared" si="118"/>
        <v>0</v>
      </c>
      <c r="AM185" s="17">
        <v>55.363</v>
      </c>
      <c r="AN185" s="18">
        <v>219.12899999999999</v>
      </c>
      <c r="AO185" s="17">
        <f t="shared" si="119"/>
        <v>163.76599999999999</v>
      </c>
      <c r="AP185" s="17">
        <v>0</v>
      </c>
      <c r="AQ185" s="18">
        <v>0</v>
      </c>
      <c r="AR185" s="17">
        <f t="shared" si="120"/>
        <v>0</v>
      </c>
      <c r="AS185" s="17">
        <v>5613.92</v>
      </c>
      <c r="AT185" s="18">
        <v>4325.7809999999999</v>
      </c>
      <c r="AU185" s="17">
        <f t="shared" si="121"/>
        <v>-1288.1390000000001</v>
      </c>
      <c r="AV185" s="17">
        <v>0</v>
      </c>
      <c r="AW185" s="18">
        <v>0</v>
      </c>
      <c r="AX185" s="20">
        <f t="shared" si="122"/>
        <v>0</v>
      </c>
    </row>
    <row r="186" spans="2:50" x14ac:dyDescent="0.3">
      <c r="B186" s="16" t="s">
        <v>272</v>
      </c>
      <c r="C186" s="17">
        <v>8.1159999999999997</v>
      </c>
      <c r="D186" s="18">
        <v>1.647</v>
      </c>
      <c r="E186" s="17">
        <f t="shared" si="108"/>
        <v>-6.4689999999999994</v>
      </c>
      <c r="F186" s="17">
        <v>2054.5286500000002</v>
      </c>
      <c r="G186" s="18">
        <v>2193.9989999999998</v>
      </c>
      <c r="H186" s="17">
        <f t="shared" si="109"/>
        <v>139.4703499999996</v>
      </c>
      <c r="I186" s="17">
        <v>5161.0309999999999</v>
      </c>
      <c r="J186" s="18">
        <v>24197.436000000002</v>
      </c>
      <c r="K186" s="17">
        <f t="shared" si="110"/>
        <v>19036.405000000002</v>
      </c>
      <c r="L186" s="17">
        <v>0</v>
      </c>
      <c r="M186" s="18">
        <v>0</v>
      </c>
      <c r="N186" s="17">
        <f t="shared" si="92"/>
        <v>0</v>
      </c>
      <c r="O186" s="17">
        <v>6.3</v>
      </c>
      <c r="P186" s="18">
        <v>6.3</v>
      </c>
      <c r="Q186" s="17">
        <f t="shared" si="111"/>
        <v>0</v>
      </c>
      <c r="R186" s="17">
        <v>85.387</v>
      </c>
      <c r="S186" s="18">
        <v>4.9000000000000004</v>
      </c>
      <c r="T186" s="17">
        <f t="shared" si="112"/>
        <v>-80.486999999999995</v>
      </c>
      <c r="U186" s="17">
        <v>81.227000000000004</v>
      </c>
      <c r="V186" s="18">
        <v>4.9000000000000004</v>
      </c>
      <c r="W186" s="17">
        <f t="shared" si="113"/>
        <v>-76.326999999999998</v>
      </c>
      <c r="X186" s="17">
        <v>0.58799999999999997</v>
      </c>
      <c r="Y186" s="18">
        <v>0.58099999999999996</v>
      </c>
      <c r="Z186" s="17">
        <f t="shared" si="114"/>
        <v>-7.0000000000000062E-3</v>
      </c>
      <c r="AA186" s="17">
        <v>0.315</v>
      </c>
      <c r="AB186" s="18">
        <v>77.183999999999997</v>
      </c>
      <c r="AC186" s="17">
        <f t="shared" si="115"/>
        <v>76.869</v>
      </c>
      <c r="AD186" s="17">
        <v>464.72699999999998</v>
      </c>
      <c r="AE186" s="18">
        <v>841.80499999999995</v>
      </c>
      <c r="AF186" s="17">
        <f t="shared" si="116"/>
        <v>377.07799999999997</v>
      </c>
      <c r="AG186" s="17">
        <v>4.0567000000000002</v>
      </c>
      <c r="AH186" s="18">
        <v>17.425000000000001</v>
      </c>
      <c r="AI186" s="17">
        <f t="shared" si="117"/>
        <v>13.368300000000001</v>
      </c>
      <c r="AJ186" s="17">
        <v>26.12425</v>
      </c>
      <c r="AK186" s="18">
        <v>142.45099999999999</v>
      </c>
      <c r="AL186" s="17">
        <f t="shared" si="118"/>
        <v>116.32674999999999</v>
      </c>
      <c r="AM186" s="17">
        <v>1623.9190000000001</v>
      </c>
      <c r="AN186" s="18">
        <v>9335.7029999999995</v>
      </c>
      <c r="AO186" s="17">
        <f t="shared" si="119"/>
        <v>7711.7839999999997</v>
      </c>
      <c r="AP186" s="17">
        <v>0</v>
      </c>
      <c r="AQ186" s="18">
        <v>0</v>
      </c>
      <c r="AR186" s="17">
        <f t="shared" si="120"/>
        <v>0</v>
      </c>
      <c r="AS186" s="17">
        <v>5010.1610000000001</v>
      </c>
      <c r="AT186" s="18">
        <v>4295.3059999999996</v>
      </c>
      <c r="AU186" s="17">
        <f t="shared" si="121"/>
        <v>-714.85500000000047</v>
      </c>
      <c r="AV186" s="17">
        <v>2.0977000000000001</v>
      </c>
      <c r="AW186" s="18">
        <v>11677.727999999999</v>
      </c>
      <c r="AX186" s="20">
        <f t="shared" si="122"/>
        <v>11675.630299999999</v>
      </c>
    </row>
    <row r="187" spans="2:50" x14ac:dyDescent="0.3">
      <c r="B187" s="16" t="s">
        <v>222</v>
      </c>
      <c r="C187" s="17">
        <v>3.5150000000000001</v>
      </c>
      <c r="D187" s="18">
        <v>9.6</v>
      </c>
      <c r="E187" s="17">
        <f t="shared" si="108"/>
        <v>6.0849999999999991</v>
      </c>
      <c r="F187" s="17">
        <v>1087.92245</v>
      </c>
      <c r="G187" s="18">
        <v>1083.548</v>
      </c>
      <c r="H187" s="17">
        <f t="shared" si="109"/>
        <v>-4.3744500000000244</v>
      </c>
      <c r="I187" s="17">
        <v>19983.058000000001</v>
      </c>
      <c r="J187" s="18">
        <v>4263.91</v>
      </c>
      <c r="K187" s="17">
        <f t="shared" si="110"/>
        <v>-15719.148000000001</v>
      </c>
      <c r="L187" s="17">
        <v>0</v>
      </c>
      <c r="M187" s="18">
        <v>0</v>
      </c>
      <c r="N187" s="17">
        <f t="shared" si="92"/>
        <v>0</v>
      </c>
      <c r="O187" s="17">
        <v>0</v>
      </c>
      <c r="P187" s="18">
        <v>0</v>
      </c>
      <c r="Q187" s="17">
        <f t="shared" si="111"/>
        <v>0</v>
      </c>
      <c r="R187" s="17">
        <v>0</v>
      </c>
      <c r="S187" s="18">
        <v>0</v>
      </c>
      <c r="T187" s="17">
        <f t="shared" si="112"/>
        <v>0</v>
      </c>
      <c r="U187" s="17">
        <v>0</v>
      </c>
      <c r="V187" s="18">
        <v>0</v>
      </c>
      <c r="W187" s="17">
        <f t="shared" si="113"/>
        <v>0</v>
      </c>
      <c r="X187" s="17">
        <v>0</v>
      </c>
      <c r="Y187" s="18">
        <v>0</v>
      </c>
      <c r="Z187" s="17">
        <f t="shared" si="114"/>
        <v>0</v>
      </c>
      <c r="AA187" s="17">
        <v>61.48</v>
      </c>
      <c r="AB187" s="18">
        <v>289.07600000000002</v>
      </c>
      <c r="AC187" s="17">
        <f t="shared" si="115"/>
        <v>227.59600000000003</v>
      </c>
      <c r="AD187" s="17">
        <v>54.95</v>
      </c>
      <c r="AE187" s="18">
        <v>197.01499999999999</v>
      </c>
      <c r="AF187" s="17">
        <f t="shared" si="116"/>
        <v>142.065</v>
      </c>
      <c r="AG187" s="17">
        <v>477.58024999999998</v>
      </c>
      <c r="AH187" s="18">
        <v>440.53199999999998</v>
      </c>
      <c r="AI187" s="17">
        <f t="shared" si="117"/>
        <v>-37.048249999999996</v>
      </c>
      <c r="AJ187" s="17">
        <v>13.8864</v>
      </c>
      <c r="AK187" s="18">
        <v>0</v>
      </c>
      <c r="AL187" s="17">
        <f t="shared" si="118"/>
        <v>-13.8864</v>
      </c>
      <c r="AM187" s="17">
        <v>466.3048</v>
      </c>
      <c r="AN187" s="18">
        <v>156.80199999999999</v>
      </c>
      <c r="AO187" s="17">
        <f t="shared" si="119"/>
        <v>-309.50279999999998</v>
      </c>
      <c r="AP187" s="17">
        <v>0</v>
      </c>
      <c r="AQ187" s="18">
        <v>0</v>
      </c>
      <c r="AR187" s="17">
        <f t="shared" si="120"/>
        <v>0</v>
      </c>
      <c r="AS187" s="17">
        <v>19990.670999999998</v>
      </c>
      <c r="AT187" s="18">
        <v>4270.05</v>
      </c>
      <c r="AU187" s="17">
        <f t="shared" si="121"/>
        <v>-15720.620999999999</v>
      </c>
      <c r="AV187" s="17">
        <v>9.6229999999999993</v>
      </c>
      <c r="AW187" s="18">
        <v>3.5830000000000002</v>
      </c>
      <c r="AX187" s="20">
        <f t="shared" si="122"/>
        <v>-6.0399999999999991</v>
      </c>
    </row>
    <row r="188" spans="2:50" x14ac:dyDescent="0.3">
      <c r="B188" s="16" t="s">
        <v>404</v>
      </c>
      <c r="C188" s="17">
        <v>1.946</v>
      </c>
      <c r="D188" s="18">
        <v>9.8000000000000004E-2</v>
      </c>
      <c r="E188" s="17">
        <f t="shared" si="108"/>
        <v>-1.8479999999999999</v>
      </c>
      <c r="F188" s="17">
        <v>291.63923</v>
      </c>
      <c r="G188" s="18">
        <v>344.17700000000002</v>
      </c>
      <c r="H188" s="17">
        <f t="shared" si="109"/>
        <v>52.537770000000023</v>
      </c>
      <c r="I188" s="17">
        <v>4916.3</v>
      </c>
      <c r="J188" s="18">
        <v>3931.2269999999999</v>
      </c>
      <c r="K188" s="17">
        <f t="shared" si="110"/>
        <v>-985.07300000000032</v>
      </c>
      <c r="L188" s="17">
        <v>0</v>
      </c>
      <c r="M188" s="18">
        <v>0</v>
      </c>
      <c r="N188" s="17">
        <f t="shared" si="92"/>
        <v>0</v>
      </c>
      <c r="O188" s="17">
        <v>0</v>
      </c>
      <c r="P188" s="18">
        <v>0</v>
      </c>
      <c r="Q188" s="17">
        <f t="shared" si="111"/>
        <v>0</v>
      </c>
      <c r="R188" s="17">
        <v>25.94</v>
      </c>
      <c r="S188" s="18">
        <v>330.5</v>
      </c>
      <c r="T188" s="17">
        <f t="shared" si="112"/>
        <v>304.56</v>
      </c>
      <c r="U188" s="17">
        <v>17.234000000000002</v>
      </c>
      <c r="V188" s="18">
        <v>330.5</v>
      </c>
      <c r="W188" s="17">
        <f t="shared" si="113"/>
        <v>313.26600000000002</v>
      </c>
      <c r="X188" s="17">
        <v>0</v>
      </c>
      <c r="Y188" s="18">
        <v>0</v>
      </c>
      <c r="Z188" s="17">
        <f t="shared" si="114"/>
        <v>0</v>
      </c>
      <c r="AA188" s="17">
        <v>0</v>
      </c>
      <c r="AB188" s="18">
        <v>0</v>
      </c>
      <c r="AC188" s="17">
        <f t="shared" si="115"/>
        <v>0</v>
      </c>
      <c r="AD188" s="17">
        <v>42.968000000000004</v>
      </c>
      <c r="AE188" s="18">
        <v>0</v>
      </c>
      <c r="AF188" s="17">
        <f t="shared" si="116"/>
        <v>-42.968000000000004</v>
      </c>
      <c r="AG188" s="17">
        <v>115.19823</v>
      </c>
      <c r="AH188" s="18">
        <v>0.20899999999999999</v>
      </c>
      <c r="AI188" s="17">
        <f t="shared" si="117"/>
        <v>-114.98922999999999</v>
      </c>
      <c r="AJ188" s="17">
        <v>0</v>
      </c>
      <c r="AK188" s="18">
        <v>0</v>
      </c>
      <c r="AL188" s="17">
        <f t="shared" si="118"/>
        <v>0</v>
      </c>
      <c r="AM188" s="17">
        <v>105.3116</v>
      </c>
      <c r="AN188" s="18">
        <v>11.462</v>
      </c>
      <c r="AO188" s="17">
        <f t="shared" si="119"/>
        <v>-93.849599999999995</v>
      </c>
      <c r="AP188" s="17">
        <v>0</v>
      </c>
      <c r="AQ188" s="18">
        <v>0</v>
      </c>
      <c r="AR188" s="17">
        <f t="shared" si="120"/>
        <v>0</v>
      </c>
      <c r="AS188" s="17">
        <v>4918.3</v>
      </c>
      <c r="AT188" s="18">
        <v>3933.2269999999999</v>
      </c>
      <c r="AU188" s="17">
        <f t="shared" si="121"/>
        <v>-985.07300000000032</v>
      </c>
      <c r="AV188" s="17">
        <v>2.1674000000000002</v>
      </c>
      <c r="AW188" s="18">
        <v>0.104</v>
      </c>
      <c r="AX188" s="20">
        <f t="shared" si="122"/>
        <v>-2.0634000000000001</v>
      </c>
    </row>
    <row r="189" spans="2:50" x14ac:dyDescent="0.3">
      <c r="B189" s="16" t="s">
        <v>563</v>
      </c>
      <c r="C189" s="17">
        <v>0</v>
      </c>
      <c r="D189" s="18">
        <v>30.001999999999999</v>
      </c>
      <c r="E189" s="17">
        <f t="shared" si="108"/>
        <v>30.001999999999999</v>
      </c>
      <c r="F189" s="17">
        <v>26838.3776</v>
      </c>
      <c r="G189" s="18">
        <v>27535.338</v>
      </c>
      <c r="H189" s="17">
        <f t="shared" si="109"/>
        <v>696.96039999999994</v>
      </c>
      <c r="I189" s="17">
        <v>7417.5</v>
      </c>
      <c r="J189" s="18">
        <v>3873.8</v>
      </c>
      <c r="K189" s="17">
        <f t="shared" si="110"/>
        <v>-3543.7</v>
      </c>
      <c r="L189" s="17">
        <v>0</v>
      </c>
      <c r="M189" s="18">
        <v>0</v>
      </c>
      <c r="N189" s="17">
        <f t="shared" si="92"/>
        <v>0</v>
      </c>
      <c r="O189" s="17">
        <v>0</v>
      </c>
      <c r="P189" s="18">
        <v>1.88</v>
      </c>
      <c r="Q189" s="17">
        <f t="shared" si="111"/>
        <v>1.88</v>
      </c>
      <c r="R189" s="17">
        <v>24569.262999999999</v>
      </c>
      <c r="S189" s="18">
        <v>24643.489000000001</v>
      </c>
      <c r="T189" s="17">
        <f t="shared" si="112"/>
        <v>74.226000000002387</v>
      </c>
      <c r="U189" s="17">
        <v>24569.262999999999</v>
      </c>
      <c r="V189" s="18">
        <v>24568.400000000001</v>
      </c>
      <c r="W189" s="17">
        <f t="shared" si="113"/>
        <v>-0.86299999999755528</v>
      </c>
      <c r="X189" s="17">
        <v>0</v>
      </c>
      <c r="Y189" s="18">
        <v>0.108</v>
      </c>
      <c r="Z189" s="17">
        <f t="shared" si="114"/>
        <v>0.108</v>
      </c>
      <c r="AA189" s="17">
        <v>0</v>
      </c>
      <c r="AB189" s="18">
        <v>0</v>
      </c>
      <c r="AC189" s="17">
        <f t="shared" si="115"/>
        <v>0</v>
      </c>
      <c r="AD189" s="17">
        <v>58.454000000000001</v>
      </c>
      <c r="AE189" s="18">
        <v>288.464</v>
      </c>
      <c r="AF189" s="17">
        <f t="shared" si="116"/>
        <v>230.01</v>
      </c>
      <c r="AG189" s="17">
        <v>13.214</v>
      </c>
      <c r="AH189" s="18">
        <v>73.436999999999998</v>
      </c>
      <c r="AI189" s="17">
        <f t="shared" si="117"/>
        <v>60.222999999999999</v>
      </c>
      <c r="AJ189" s="17">
        <v>24.027999999999999</v>
      </c>
      <c r="AK189" s="18">
        <v>0</v>
      </c>
      <c r="AL189" s="17">
        <f t="shared" si="118"/>
        <v>-24.027999999999999</v>
      </c>
      <c r="AM189" s="17">
        <v>2169.7395999999999</v>
      </c>
      <c r="AN189" s="18">
        <v>2521.268</v>
      </c>
      <c r="AO189" s="17">
        <f t="shared" si="119"/>
        <v>351.52840000000015</v>
      </c>
      <c r="AP189" s="17">
        <v>0.7</v>
      </c>
      <c r="AQ189" s="18">
        <v>0.7</v>
      </c>
      <c r="AR189" s="17">
        <f t="shared" si="120"/>
        <v>0</v>
      </c>
      <c r="AS189" s="17">
        <v>7420.4790000000003</v>
      </c>
      <c r="AT189" s="18">
        <v>3878.36</v>
      </c>
      <c r="AU189" s="17">
        <f t="shared" si="121"/>
        <v>-3542.1190000000001</v>
      </c>
      <c r="AV189" s="17">
        <v>0</v>
      </c>
      <c r="AW189" s="18">
        <v>34.014000000000003</v>
      </c>
      <c r="AX189" s="20">
        <f t="shared" si="122"/>
        <v>34.014000000000003</v>
      </c>
    </row>
    <row r="190" spans="2:50" x14ac:dyDescent="0.3">
      <c r="B190" s="16" t="s">
        <v>97</v>
      </c>
      <c r="C190" s="17">
        <v>0</v>
      </c>
      <c r="D190" s="18">
        <v>0</v>
      </c>
      <c r="E190" s="17">
        <f t="shared" si="108"/>
        <v>0</v>
      </c>
      <c r="F190" s="17">
        <v>2624.4864200000002</v>
      </c>
      <c r="G190" s="18">
        <v>13090.462</v>
      </c>
      <c r="H190" s="17">
        <f t="shared" si="109"/>
        <v>10465.975579999998</v>
      </c>
      <c r="I190" s="17">
        <v>0</v>
      </c>
      <c r="J190" s="18">
        <v>3287.4</v>
      </c>
      <c r="K190" s="17">
        <f t="shared" si="110"/>
        <v>3287.4</v>
      </c>
      <c r="L190" s="17">
        <v>0</v>
      </c>
      <c r="M190" s="18">
        <v>0</v>
      </c>
      <c r="N190" s="17">
        <f t="shared" si="92"/>
        <v>0</v>
      </c>
      <c r="O190" s="17">
        <v>0</v>
      </c>
      <c r="P190" s="18">
        <v>0</v>
      </c>
      <c r="Q190" s="17">
        <f t="shared" si="111"/>
        <v>0</v>
      </c>
      <c r="R190" s="17">
        <v>2287.596</v>
      </c>
      <c r="S190" s="18">
        <v>12032.317999999999</v>
      </c>
      <c r="T190" s="17">
        <f t="shared" si="112"/>
        <v>9744.7219999999998</v>
      </c>
      <c r="U190" s="17">
        <v>2287.596</v>
      </c>
      <c r="V190" s="18">
        <v>12031.13</v>
      </c>
      <c r="W190" s="17">
        <f t="shared" si="113"/>
        <v>9743.5339999999997</v>
      </c>
      <c r="X190" s="17">
        <v>0</v>
      </c>
      <c r="Y190" s="18">
        <v>0</v>
      </c>
      <c r="Z190" s="17">
        <f t="shared" si="114"/>
        <v>0</v>
      </c>
      <c r="AA190" s="17">
        <v>0.42</v>
      </c>
      <c r="AB190" s="18">
        <v>0.72199999999999998</v>
      </c>
      <c r="AC190" s="17">
        <f t="shared" si="115"/>
        <v>0.30199999999999999</v>
      </c>
      <c r="AD190" s="17">
        <v>24.131</v>
      </c>
      <c r="AE190" s="18">
        <v>239.91800000000001</v>
      </c>
      <c r="AF190" s="17">
        <f t="shared" si="116"/>
        <v>215.78700000000001</v>
      </c>
      <c r="AG190" s="17">
        <v>0.13042000000000001</v>
      </c>
      <c r="AH190" s="18">
        <v>128.40199999999999</v>
      </c>
      <c r="AI190" s="17">
        <f t="shared" si="117"/>
        <v>128.27158</v>
      </c>
      <c r="AJ190" s="17">
        <v>3.363</v>
      </c>
      <c r="AK190" s="18">
        <v>0</v>
      </c>
      <c r="AL190" s="17">
        <f t="shared" si="118"/>
        <v>-3.363</v>
      </c>
      <c r="AM190" s="17">
        <v>308.84100000000001</v>
      </c>
      <c r="AN190" s="18">
        <v>682.452</v>
      </c>
      <c r="AO190" s="17">
        <f t="shared" si="119"/>
        <v>373.61099999999999</v>
      </c>
      <c r="AP190" s="17">
        <v>0</v>
      </c>
      <c r="AQ190" s="18">
        <v>0</v>
      </c>
      <c r="AR190" s="17">
        <f t="shared" si="120"/>
        <v>0</v>
      </c>
      <c r="AS190" s="17">
        <v>0</v>
      </c>
      <c r="AT190" s="18">
        <v>3292.6</v>
      </c>
      <c r="AU190" s="17">
        <f t="shared" si="121"/>
        <v>3292.6</v>
      </c>
      <c r="AV190" s="17">
        <v>5.0000000000000001E-3</v>
      </c>
      <c r="AW190" s="18">
        <v>1.45</v>
      </c>
      <c r="AX190" s="20">
        <f t="shared" si="122"/>
        <v>1.4450000000000001</v>
      </c>
    </row>
    <row r="191" spans="2:50" x14ac:dyDescent="0.3">
      <c r="B191" s="16" t="s">
        <v>546</v>
      </c>
      <c r="C191" s="17">
        <v>0.36799999999999999</v>
      </c>
      <c r="D191" s="18">
        <v>0.318</v>
      </c>
      <c r="E191" s="17">
        <f t="shared" si="108"/>
        <v>-4.9999999999999989E-2</v>
      </c>
      <c r="F191" s="17">
        <v>441.30934999999999</v>
      </c>
      <c r="G191" s="18">
        <v>335.09500000000003</v>
      </c>
      <c r="H191" s="17">
        <f t="shared" si="109"/>
        <v>-106.21434999999997</v>
      </c>
      <c r="I191" s="17">
        <v>3050.415</v>
      </c>
      <c r="J191" s="18">
        <v>2915.62</v>
      </c>
      <c r="K191" s="17">
        <f t="shared" si="110"/>
        <v>-134.79500000000007</v>
      </c>
      <c r="L191" s="17">
        <v>0</v>
      </c>
      <c r="M191" s="18">
        <v>0</v>
      </c>
      <c r="N191" s="17">
        <f t="shared" si="92"/>
        <v>0</v>
      </c>
      <c r="O191" s="17">
        <v>0</v>
      </c>
      <c r="P191" s="18">
        <v>0</v>
      </c>
      <c r="Q191" s="17">
        <f t="shared" si="111"/>
        <v>0</v>
      </c>
      <c r="R191" s="17">
        <v>161.70580000000001</v>
      </c>
      <c r="S191" s="18">
        <v>172.41300000000001</v>
      </c>
      <c r="T191" s="17">
        <f t="shared" si="112"/>
        <v>10.7072</v>
      </c>
      <c r="U191" s="17">
        <v>160.20580000000001</v>
      </c>
      <c r="V191" s="18">
        <v>170.91300000000001</v>
      </c>
      <c r="W191" s="17">
        <f t="shared" si="113"/>
        <v>10.7072</v>
      </c>
      <c r="X191" s="17">
        <v>0</v>
      </c>
      <c r="Y191" s="18">
        <v>0</v>
      </c>
      <c r="Z191" s="17">
        <f t="shared" si="114"/>
        <v>0</v>
      </c>
      <c r="AA191" s="17">
        <v>0.37135000000000001</v>
      </c>
      <c r="AB191" s="18">
        <v>0.52600000000000002</v>
      </c>
      <c r="AC191" s="17">
        <f t="shared" si="115"/>
        <v>0.15465000000000001</v>
      </c>
      <c r="AD191" s="17">
        <v>34.335549999999998</v>
      </c>
      <c r="AE191" s="18">
        <v>17.887</v>
      </c>
      <c r="AF191" s="17">
        <f t="shared" si="116"/>
        <v>-16.448549999999997</v>
      </c>
      <c r="AG191" s="17">
        <v>30.918299999999999</v>
      </c>
      <c r="AH191" s="18">
        <v>2.6930000000000001</v>
      </c>
      <c r="AI191" s="17">
        <f t="shared" si="117"/>
        <v>-28.225299999999997</v>
      </c>
      <c r="AJ191" s="17">
        <v>1.0167999999999999</v>
      </c>
      <c r="AK191" s="18">
        <v>0.66700000000000004</v>
      </c>
      <c r="AL191" s="17">
        <f t="shared" si="118"/>
        <v>-0.34979999999999989</v>
      </c>
      <c r="AM191" s="17">
        <v>208.90955</v>
      </c>
      <c r="AN191" s="18">
        <v>137.10499999999999</v>
      </c>
      <c r="AO191" s="17">
        <f t="shared" si="119"/>
        <v>-71.804550000000006</v>
      </c>
      <c r="AP191" s="17">
        <v>0</v>
      </c>
      <c r="AQ191" s="18">
        <v>0.04</v>
      </c>
      <c r="AR191" s="17">
        <f t="shared" si="120"/>
        <v>0.04</v>
      </c>
      <c r="AS191" s="17">
        <v>3054.7064999999998</v>
      </c>
      <c r="AT191" s="18">
        <v>2919.6120000000001</v>
      </c>
      <c r="AU191" s="17">
        <f t="shared" si="121"/>
        <v>-135.0944999999997</v>
      </c>
      <c r="AV191" s="17">
        <v>0.1285</v>
      </c>
      <c r="AW191" s="18">
        <v>0.13</v>
      </c>
      <c r="AX191" s="20">
        <f t="shared" si="122"/>
        <v>1.5000000000000013E-3</v>
      </c>
    </row>
    <row r="192" spans="2:50" x14ac:dyDescent="0.3">
      <c r="B192" s="16" t="s">
        <v>120</v>
      </c>
      <c r="C192" s="17">
        <v>10718854.162040001</v>
      </c>
      <c r="D192" s="18">
        <v>11001668.461999999</v>
      </c>
      <c r="E192" s="17">
        <f t="shared" si="108"/>
        <v>282814.29995999858</v>
      </c>
      <c r="F192" s="17">
        <v>385346.91304399999</v>
      </c>
      <c r="G192" s="18">
        <v>288973.022</v>
      </c>
      <c r="H192" s="17">
        <f t="shared" si="109"/>
        <v>-96373.891043999989</v>
      </c>
      <c r="I192" s="17">
        <v>98820.598100000003</v>
      </c>
      <c r="J192" s="18">
        <v>66146.520999999993</v>
      </c>
      <c r="K192" s="17">
        <f t="shared" si="110"/>
        <v>-32674.07710000001</v>
      </c>
      <c r="L192" s="17">
        <v>0</v>
      </c>
      <c r="M192" s="18">
        <v>0</v>
      </c>
      <c r="N192" s="17">
        <f t="shared" si="92"/>
        <v>0</v>
      </c>
      <c r="O192" s="17">
        <v>0</v>
      </c>
      <c r="P192" s="18">
        <v>1118.9580000000001</v>
      </c>
      <c r="Q192" s="17">
        <f t="shared" si="111"/>
        <v>1118.9580000000001</v>
      </c>
      <c r="R192" s="17">
        <v>85761.463646000004</v>
      </c>
      <c r="S192" s="18">
        <v>15960.447</v>
      </c>
      <c r="T192" s="17">
        <f t="shared" si="112"/>
        <v>-69801.016646000004</v>
      </c>
      <c r="U192" s="17">
        <v>83938.408645999996</v>
      </c>
      <c r="V192" s="18">
        <v>10828.894</v>
      </c>
      <c r="W192" s="17">
        <f t="shared" si="113"/>
        <v>-73109.514645999996</v>
      </c>
      <c r="X192" s="17">
        <v>14595.5759</v>
      </c>
      <c r="Y192" s="18">
        <v>14900.370999999999</v>
      </c>
      <c r="Z192" s="17">
        <f t="shared" si="114"/>
        <v>304.79509999999937</v>
      </c>
      <c r="AA192" s="17">
        <v>158.37624</v>
      </c>
      <c r="AB192" s="18">
        <v>867.50900000000001</v>
      </c>
      <c r="AC192" s="17">
        <f t="shared" si="115"/>
        <v>709.13275999999996</v>
      </c>
      <c r="AD192" s="17">
        <v>6335.8478450000002</v>
      </c>
      <c r="AE192" s="18">
        <v>4759.4549999999999</v>
      </c>
      <c r="AF192" s="17">
        <f t="shared" si="116"/>
        <v>-1576.3928450000003</v>
      </c>
      <c r="AG192" s="17">
        <v>632.46735200000001</v>
      </c>
      <c r="AH192" s="18">
        <v>4840.0039999999999</v>
      </c>
      <c r="AI192" s="17">
        <f t="shared" si="117"/>
        <v>4207.5366480000002</v>
      </c>
      <c r="AJ192" s="17">
        <v>16.470490000000002</v>
      </c>
      <c r="AK192" s="18">
        <v>268.64999999999998</v>
      </c>
      <c r="AL192" s="17">
        <f t="shared" si="118"/>
        <v>252.17950999999996</v>
      </c>
      <c r="AM192" s="17">
        <v>5166.177463</v>
      </c>
      <c r="AN192" s="18">
        <v>59529.525000000001</v>
      </c>
      <c r="AO192" s="17">
        <f t="shared" si="119"/>
        <v>54363.347537000001</v>
      </c>
      <c r="AP192" s="17">
        <v>282633.22499999998</v>
      </c>
      <c r="AQ192" s="18">
        <v>246281.30499999999</v>
      </c>
      <c r="AR192" s="17">
        <f t="shared" si="120"/>
        <v>-36351.919999999984</v>
      </c>
      <c r="AS192" s="17">
        <v>88658.601402999993</v>
      </c>
      <c r="AT192" s="18">
        <v>2866.069</v>
      </c>
      <c r="AU192" s="17">
        <f t="shared" si="121"/>
        <v>-85792.53240299999</v>
      </c>
      <c r="AV192" s="17">
        <v>11001696.580145</v>
      </c>
      <c r="AW192" s="18">
        <v>11252795.975</v>
      </c>
      <c r="AX192" s="20">
        <f t="shared" si="122"/>
        <v>251099.39485500008</v>
      </c>
    </row>
    <row r="193" spans="2:50" x14ac:dyDescent="0.3">
      <c r="B193" s="16" t="s">
        <v>500</v>
      </c>
      <c r="C193" s="17">
        <v>2661.7869999999998</v>
      </c>
      <c r="D193" s="18">
        <v>4857.6459999999997</v>
      </c>
      <c r="E193" s="17">
        <f t="shared" si="108"/>
        <v>2195.8589999999999</v>
      </c>
      <c r="F193" s="17">
        <v>20798.778252</v>
      </c>
      <c r="G193" s="18">
        <v>19016.134999999998</v>
      </c>
      <c r="H193" s="17">
        <f t="shared" si="109"/>
        <v>-1782.6432520000017</v>
      </c>
      <c r="I193" s="17">
        <v>2888.797</v>
      </c>
      <c r="J193" s="18">
        <v>11283.793</v>
      </c>
      <c r="K193" s="17">
        <f t="shared" si="110"/>
        <v>8394.9959999999992</v>
      </c>
      <c r="L193" s="17">
        <v>0</v>
      </c>
      <c r="M193" s="18">
        <v>0</v>
      </c>
      <c r="N193" s="17">
        <f t="shared" si="92"/>
        <v>0</v>
      </c>
      <c r="O193" s="17">
        <v>0</v>
      </c>
      <c r="P193" s="18">
        <v>6937.3149999999996</v>
      </c>
      <c r="Q193" s="17">
        <f t="shared" si="111"/>
        <v>6937.3149999999996</v>
      </c>
      <c r="R193" s="17">
        <v>6809.2269999999999</v>
      </c>
      <c r="S193" s="18">
        <v>6801.1019999999999</v>
      </c>
      <c r="T193" s="17">
        <f t="shared" si="112"/>
        <v>-8.125</v>
      </c>
      <c r="U193" s="17">
        <v>6662.6710000000003</v>
      </c>
      <c r="V193" s="18">
        <v>2.2400000000000002</v>
      </c>
      <c r="W193" s="17">
        <f t="shared" si="113"/>
        <v>-6660.4310000000005</v>
      </c>
      <c r="X193" s="17">
        <v>0</v>
      </c>
      <c r="Y193" s="18">
        <v>0</v>
      </c>
      <c r="Z193" s="17">
        <f t="shared" si="114"/>
        <v>0</v>
      </c>
      <c r="AA193" s="17">
        <v>2.2509999999999999</v>
      </c>
      <c r="AB193" s="18">
        <v>1693.07</v>
      </c>
      <c r="AC193" s="17">
        <f t="shared" si="115"/>
        <v>1690.819</v>
      </c>
      <c r="AD193" s="17">
        <v>13747.528</v>
      </c>
      <c r="AE193" s="18">
        <v>7763.4489999999996</v>
      </c>
      <c r="AF193" s="17">
        <f t="shared" si="116"/>
        <v>-5984.0790000000006</v>
      </c>
      <c r="AG193" s="17">
        <v>10.944701999999999</v>
      </c>
      <c r="AH193" s="18">
        <v>165.161</v>
      </c>
      <c r="AI193" s="17">
        <f t="shared" si="117"/>
        <v>154.21629799999999</v>
      </c>
      <c r="AJ193" s="17">
        <v>20.293900000000001</v>
      </c>
      <c r="AK193" s="18">
        <v>1930.3810000000001</v>
      </c>
      <c r="AL193" s="17">
        <f t="shared" si="118"/>
        <v>1910.0871000000002</v>
      </c>
      <c r="AM193" s="17">
        <v>901.04476</v>
      </c>
      <c r="AN193" s="18">
        <v>5223.0829999999996</v>
      </c>
      <c r="AO193" s="17">
        <f t="shared" si="119"/>
        <v>4322.0382399999999</v>
      </c>
      <c r="AP193" s="17">
        <v>2811.9670000000001</v>
      </c>
      <c r="AQ193" s="18">
        <v>6774.96</v>
      </c>
      <c r="AR193" s="17">
        <f t="shared" si="120"/>
        <v>3962.9929999999999</v>
      </c>
      <c r="AS193" s="17">
        <v>0</v>
      </c>
      <c r="AT193" s="18">
        <v>2812.5459999999998</v>
      </c>
      <c r="AU193" s="17">
        <f t="shared" si="121"/>
        <v>2812.5459999999998</v>
      </c>
      <c r="AV193" s="17">
        <v>4858.0728900000004</v>
      </c>
      <c r="AW193" s="18">
        <v>8768.7819999999992</v>
      </c>
      <c r="AX193" s="20">
        <f t="shared" si="122"/>
        <v>3910.7091099999989</v>
      </c>
    </row>
    <row r="194" spans="2:50" x14ac:dyDescent="0.3">
      <c r="B194" s="16" t="s">
        <v>130</v>
      </c>
      <c r="C194" s="17">
        <v>0</v>
      </c>
      <c r="D194" s="18">
        <v>32.680999999999997</v>
      </c>
      <c r="E194" s="17">
        <f t="shared" si="108"/>
        <v>32.680999999999997</v>
      </c>
      <c r="F194" s="17">
        <v>752.3537</v>
      </c>
      <c r="G194" s="18">
        <v>2823.3679999999999</v>
      </c>
      <c r="H194" s="17">
        <f t="shared" si="109"/>
        <v>2071.0142999999998</v>
      </c>
      <c r="I194" s="17">
        <v>0</v>
      </c>
      <c r="J194" s="18">
        <v>2802.9140000000002</v>
      </c>
      <c r="K194" s="17">
        <f t="shared" si="110"/>
        <v>2802.9140000000002</v>
      </c>
      <c r="L194" s="17">
        <v>0</v>
      </c>
      <c r="M194" s="18">
        <v>0</v>
      </c>
      <c r="N194" s="17">
        <f t="shared" si="92"/>
        <v>0</v>
      </c>
      <c r="O194" s="17">
        <v>0</v>
      </c>
      <c r="P194" s="18">
        <v>0</v>
      </c>
      <c r="Q194" s="17">
        <f t="shared" si="111"/>
        <v>0</v>
      </c>
      <c r="R194" s="17">
        <v>0</v>
      </c>
      <c r="S194" s="18">
        <v>375.726</v>
      </c>
      <c r="T194" s="17">
        <f t="shared" si="112"/>
        <v>375.726</v>
      </c>
      <c r="U194" s="17">
        <v>0</v>
      </c>
      <c r="V194" s="18">
        <v>45.661000000000001</v>
      </c>
      <c r="W194" s="17">
        <f t="shared" si="113"/>
        <v>45.661000000000001</v>
      </c>
      <c r="X194" s="17">
        <v>0</v>
      </c>
      <c r="Y194" s="18">
        <v>2.5999999999999999E-2</v>
      </c>
      <c r="Z194" s="17">
        <f t="shared" si="114"/>
        <v>2.5999999999999999E-2</v>
      </c>
      <c r="AA194" s="17">
        <v>12.6</v>
      </c>
      <c r="AB194" s="18">
        <v>12.58</v>
      </c>
      <c r="AC194" s="17">
        <f t="shared" si="115"/>
        <v>-1.9999999999999574E-2</v>
      </c>
      <c r="AD194" s="17">
        <v>0.71</v>
      </c>
      <c r="AE194" s="18">
        <v>651.20799999999997</v>
      </c>
      <c r="AF194" s="17">
        <f t="shared" si="116"/>
        <v>650.49799999999993</v>
      </c>
      <c r="AG194" s="17">
        <v>12.337</v>
      </c>
      <c r="AH194" s="18">
        <v>119.873</v>
      </c>
      <c r="AI194" s="17">
        <f t="shared" si="117"/>
        <v>107.536</v>
      </c>
      <c r="AJ194" s="17">
        <v>32.680999999999997</v>
      </c>
      <c r="AK194" s="18">
        <v>32.680999999999997</v>
      </c>
      <c r="AL194" s="17">
        <f t="shared" si="118"/>
        <v>0</v>
      </c>
      <c r="AM194" s="17">
        <v>694.02470000000005</v>
      </c>
      <c r="AN194" s="18">
        <v>1693.17</v>
      </c>
      <c r="AO194" s="17">
        <f t="shared" si="119"/>
        <v>999.14530000000002</v>
      </c>
      <c r="AP194" s="17">
        <v>0</v>
      </c>
      <c r="AQ194" s="18">
        <v>0</v>
      </c>
      <c r="AR194" s="17">
        <f t="shared" si="120"/>
        <v>0</v>
      </c>
      <c r="AS194" s="17">
        <v>0</v>
      </c>
      <c r="AT194" s="18">
        <v>2764.9140000000002</v>
      </c>
      <c r="AU194" s="17">
        <f t="shared" si="121"/>
        <v>2764.9140000000002</v>
      </c>
      <c r="AV194" s="17">
        <v>1E-3</v>
      </c>
      <c r="AW194" s="18">
        <v>8.7850000000000001</v>
      </c>
      <c r="AX194" s="20">
        <f t="shared" si="122"/>
        <v>8.7840000000000007</v>
      </c>
    </row>
    <row r="195" spans="2:50" x14ac:dyDescent="0.3">
      <c r="B195" s="16" t="s">
        <v>397</v>
      </c>
      <c r="C195" s="17">
        <v>1118031.2041499999</v>
      </c>
      <c r="D195" s="18">
        <v>1123017.648</v>
      </c>
      <c r="E195" s="17">
        <f t="shared" si="108"/>
        <v>4986.4438500001561</v>
      </c>
      <c r="F195" s="17">
        <v>88626.545199999993</v>
      </c>
      <c r="G195" s="18">
        <v>107592.54300000001</v>
      </c>
      <c r="H195" s="17">
        <f t="shared" si="109"/>
        <v>18965.997800000012</v>
      </c>
      <c r="I195" s="17">
        <v>79337.06</v>
      </c>
      <c r="J195" s="18">
        <v>85622.106</v>
      </c>
      <c r="K195" s="17">
        <f t="shared" si="110"/>
        <v>6285.0460000000021</v>
      </c>
      <c r="L195" s="17">
        <v>0</v>
      </c>
      <c r="M195" s="18">
        <v>0</v>
      </c>
      <c r="N195" s="17">
        <f t="shared" si="92"/>
        <v>0</v>
      </c>
      <c r="O195" s="17">
        <v>66.376000000000005</v>
      </c>
      <c r="P195" s="18">
        <v>349.6</v>
      </c>
      <c r="Q195" s="17">
        <f t="shared" si="111"/>
        <v>283.22400000000005</v>
      </c>
      <c r="R195" s="17">
        <v>12032.406000000001</v>
      </c>
      <c r="S195" s="18">
        <v>3109.1770000000001</v>
      </c>
      <c r="T195" s="17">
        <f t="shared" si="112"/>
        <v>-8923.2290000000012</v>
      </c>
      <c r="U195" s="17">
        <v>12032.406000000001</v>
      </c>
      <c r="V195" s="18">
        <v>3029.357</v>
      </c>
      <c r="W195" s="17">
        <f t="shared" si="113"/>
        <v>-9003.0490000000009</v>
      </c>
      <c r="X195" s="17">
        <v>3711.346</v>
      </c>
      <c r="Y195" s="18">
        <v>3245.2260000000001</v>
      </c>
      <c r="Z195" s="17">
        <f t="shared" si="114"/>
        <v>-466.11999999999989</v>
      </c>
      <c r="AA195" s="17">
        <v>52949.29896</v>
      </c>
      <c r="AB195" s="18">
        <v>36049.271999999997</v>
      </c>
      <c r="AC195" s="17">
        <f t="shared" si="115"/>
        <v>-16900.026960000003</v>
      </c>
      <c r="AD195" s="17">
        <v>46793.538800000002</v>
      </c>
      <c r="AE195" s="18">
        <v>69989.361000000004</v>
      </c>
      <c r="AF195" s="17">
        <f t="shared" si="116"/>
        <v>23195.822200000002</v>
      </c>
      <c r="AG195" s="17">
        <v>688.07749000000001</v>
      </c>
      <c r="AH195" s="18">
        <v>2545.0259999999998</v>
      </c>
      <c r="AI195" s="17">
        <f t="shared" si="117"/>
        <v>1856.9485099999997</v>
      </c>
      <c r="AJ195" s="17">
        <v>361.21980000000002</v>
      </c>
      <c r="AK195" s="18">
        <v>922.26599999999996</v>
      </c>
      <c r="AL195" s="17">
        <f t="shared" si="118"/>
        <v>561.0462</v>
      </c>
      <c r="AM195" s="17">
        <v>34034.614119999998</v>
      </c>
      <c r="AN195" s="18">
        <v>63582.964</v>
      </c>
      <c r="AO195" s="17">
        <f t="shared" si="119"/>
        <v>29548.349880000002</v>
      </c>
      <c r="AP195" s="17">
        <v>63.242579999999997</v>
      </c>
      <c r="AQ195" s="18">
        <v>633.81399999999996</v>
      </c>
      <c r="AR195" s="17">
        <f t="shared" si="120"/>
        <v>570.57141999999999</v>
      </c>
      <c r="AS195" s="17">
        <v>2489.7869999999998</v>
      </c>
      <c r="AT195" s="18">
        <v>2626.806</v>
      </c>
      <c r="AU195" s="17">
        <f t="shared" si="121"/>
        <v>137.01900000000023</v>
      </c>
      <c r="AV195" s="17">
        <v>1132804.9025999999</v>
      </c>
      <c r="AW195" s="18">
        <v>1134162.199</v>
      </c>
      <c r="AX195" s="20">
        <f t="shared" si="122"/>
        <v>1357.2964000001084</v>
      </c>
    </row>
    <row r="196" spans="2:50" x14ac:dyDescent="0.3">
      <c r="B196" s="16" t="s">
        <v>412</v>
      </c>
      <c r="C196" s="17">
        <v>0</v>
      </c>
      <c r="D196" s="18">
        <v>23.358000000000001</v>
      </c>
      <c r="E196" s="17">
        <f t="shared" si="108"/>
        <v>23.358000000000001</v>
      </c>
      <c r="F196" s="17">
        <v>5858.79918</v>
      </c>
      <c r="G196" s="18">
        <v>7276.4440000000004</v>
      </c>
      <c r="H196" s="17">
        <f t="shared" si="109"/>
        <v>1417.6448200000004</v>
      </c>
      <c r="I196" s="17">
        <v>4485.3999999999996</v>
      </c>
      <c r="J196" s="18">
        <v>2442.36</v>
      </c>
      <c r="K196" s="17">
        <f t="shared" si="110"/>
        <v>-2043.0399999999995</v>
      </c>
      <c r="L196" s="17">
        <v>0</v>
      </c>
      <c r="M196" s="18">
        <v>0</v>
      </c>
      <c r="N196" s="17">
        <f t="shared" si="92"/>
        <v>0</v>
      </c>
      <c r="O196" s="17">
        <v>0</v>
      </c>
      <c r="P196" s="18">
        <v>0</v>
      </c>
      <c r="Q196" s="17">
        <f t="shared" si="111"/>
        <v>0</v>
      </c>
      <c r="R196" s="17">
        <v>726.64</v>
      </c>
      <c r="S196" s="18">
        <v>3736.1480000000001</v>
      </c>
      <c r="T196" s="17">
        <f t="shared" si="112"/>
        <v>3009.5080000000003</v>
      </c>
      <c r="U196" s="17">
        <v>0</v>
      </c>
      <c r="V196" s="18">
        <v>3736.1480000000001</v>
      </c>
      <c r="W196" s="17">
        <f t="shared" si="113"/>
        <v>3736.1480000000001</v>
      </c>
      <c r="X196" s="17">
        <v>0</v>
      </c>
      <c r="Y196" s="18">
        <v>0</v>
      </c>
      <c r="Z196" s="17">
        <f t="shared" si="114"/>
        <v>0</v>
      </c>
      <c r="AA196" s="17">
        <v>0</v>
      </c>
      <c r="AB196" s="18">
        <v>0</v>
      </c>
      <c r="AC196" s="17">
        <f t="shared" si="115"/>
        <v>0</v>
      </c>
      <c r="AD196" s="17">
        <v>3276.0650000000001</v>
      </c>
      <c r="AE196" s="18">
        <v>2797.4209999999998</v>
      </c>
      <c r="AF196" s="17">
        <f t="shared" si="116"/>
        <v>-478.64400000000023</v>
      </c>
      <c r="AG196" s="17">
        <v>0.12767999999999999</v>
      </c>
      <c r="AH196" s="18">
        <v>22.349</v>
      </c>
      <c r="AI196" s="17">
        <f t="shared" si="117"/>
        <v>22.221319999999999</v>
      </c>
      <c r="AJ196" s="17">
        <v>6.726</v>
      </c>
      <c r="AK196" s="18">
        <v>3.6840000000000002</v>
      </c>
      <c r="AL196" s="17">
        <f t="shared" si="118"/>
        <v>-3.0419999999999998</v>
      </c>
      <c r="AM196" s="17">
        <v>998.59050000000002</v>
      </c>
      <c r="AN196" s="18">
        <v>843.72</v>
      </c>
      <c r="AO196" s="17">
        <f t="shared" si="119"/>
        <v>-154.87049999999999</v>
      </c>
      <c r="AP196" s="17">
        <v>0</v>
      </c>
      <c r="AQ196" s="18">
        <v>0</v>
      </c>
      <c r="AR196" s="17">
        <f t="shared" si="120"/>
        <v>0</v>
      </c>
      <c r="AS196" s="17">
        <v>5336.05</v>
      </c>
      <c r="AT196" s="18">
        <v>2338.7600000000002</v>
      </c>
      <c r="AU196" s="17">
        <f t="shared" si="121"/>
        <v>-2997.29</v>
      </c>
      <c r="AV196" s="17">
        <v>0</v>
      </c>
      <c r="AW196" s="18">
        <v>0.08</v>
      </c>
      <c r="AX196" s="20">
        <f t="shared" si="122"/>
        <v>0.08</v>
      </c>
    </row>
    <row r="197" spans="2:50" x14ac:dyDescent="0.3">
      <c r="B197" s="16" t="s">
        <v>211</v>
      </c>
      <c r="C197" s="17">
        <v>4989.4660000000003</v>
      </c>
      <c r="D197" s="18">
        <v>8679.6589999999997</v>
      </c>
      <c r="E197" s="17">
        <f t="shared" si="108"/>
        <v>3690.1929999999993</v>
      </c>
      <c r="F197" s="17">
        <v>173661.125654</v>
      </c>
      <c r="G197" s="18">
        <v>186530.56400000001</v>
      </c>
      <c r="H197" s="17">
        <f t="shared" si="109"/>
        <v>12869.43834600001</v>
      </c>
      <c r="I197" s="17">
        <v>212.52600000000001</v>
      </c>
      <c r="J197" s="18">
        <v>1174.0160000000001</v>
      </c>
      <c r="K197" s="17">
        <f t="shared" si="110"/>
        <v>961.49</v>
      </c>
      <c r="L197" s="17">
        <v>0</v>
      </c>
      <c r="M197" s="18">
        <v>0</v>
      </c>
      <c r="N197" s="17">
        <f t="shared" si="92"/>
        <v>0</v>
      </c>
      <c r="O197" s="17">
        <v>28.62</v>
      </c>
      <c r="P197" s="18">
        <v>103260.07799999999</v>
      </c>
      <c r="Q197" s="17">
        <f t="shared" si="111"/>
        <v>103231.458</v>
      </c>
      <c r="R197" s="17">
        <v>120579.46060000001</v>
      </c>
      <c r="S197" s="18">
        <v>110067.618</v>
      </c>
      <c r="T197" s="17">
        <f t="shared" si="112"/>
        <v>-10511.842600000004</v>
      </c>
      <c r="U197" s="17">
        <v>120457.1526</v>
      </c>
      <c r="V197" s="18">
        <v>6774.6220000000003</v>
      </c>
      <c r="W197" s="17">
        <f t="shared" si="113"/>
        <v>-113682.5306</v>
      </c>
      <c r="X197" s="17">
        <v>0</v>
      </c>
      <c r="Y197" s="18">
        <v>3.9E-2</v>
      </c>
      <c r="Z197" s="17">
        <f t="shared" si="114"/>
        <v>3.9E-2</v>
      </c>
      <c r="AA197" s="17">
        <v>2996.6713</v>
      </c>
      <c r="AB197" s="18">
        <v>17711.38</v>
      </c>
      <c r="AC197" s="17">
        <f t="shared" si="115"/>
        <v>14714.708700000001</v>
      </c>
      <c r="AD197" s="17">
        <v>17767.574101999999</v>
      </c>
      <c r="AE197" s="18">
        <v>30251.532999999999</v>
      </c>
      <c r="AF197" s="17">
        <f t="shared" si="116"/>
        <v>12483.958898000001</v>
      </c>
      <c r="AG197" s="17">
        <v>924.58041300000002</v>
      </c>
      <c r="AH197" s="18">
        <v>4264.2</v>
      </c>
      <c r="AI197" s="17">
        <f t="shared" si="117"/>
        <v>3339.6195869999997</v>
      </c>
      <c r="AJ197" s="17">
        <v>677.74487099999999</v>
      </c>
      <c r="AK197" s="18">
        <v>515.39800000000002</v>
      </c>
      <c r="AL197" s="17">
        <f t="shared" si="118"/>
        <v>-162.34687099999996</v>
      </c>
      <c r="AM197" s="17">
        <v>27554.776143999999</v>
      </c>
      <c r="AN197" s="18">
        <v>16103.499</v>
      </c>
      <c r="AO197" s="17">
        <f t="shared" si="119"/>
        <v>-11451.277144</v>
      </c>
      <c r="AP197" s="17">
        <v>0</v>
      </c>
      <c r="AQ197" s="18">
        <v>5385.049</v>
      </c>
      <c r="AR197" s="17">
        <f t="shared" si="120"/>
        <v>5385.049</v>
      </c>
      <c r="AS197" s="17">
        <v>176.78149999999999</v>
      </c>
      <c r="AT197" s="18">
        <v>2312.4</v>
      </c>
      <c r="AU197" s="17">
        <f t="shared" si="121"/>
        <v>2135.6185</v>
      </c>
      <c r="AV197" s="17">
        <v>8156.9087239999999</v>
      </c>
      <c r="AW197" s="18">
        <v>15158.171</v>
      </c>
      <c r="AX197" s="20">
        <f t="shared" si="122"/>
        <v>7001.2622760000004</v>
      </c>
    </row>
    <row r="198" spans="2:50" x14ac:dyDescent="0.3">
      <c r="B198" s="16" t="s">
        <v>279</v>
      </c>
      <c r="C198" s="17">
        <v>0.63500000000000001</v>
      </c>
      <c r="D198" s="18">
        <v>6.0609999999999999</v>
      </c>
      <c r="E198" s="17">
        <f t="shared" si="108"/>
        <v>5.4260000000000002</v>
      </c>
      <c r="F198" s="17">
        <v>8826.5786000000007</v>
      </c>
      <c r="G198" s="18">
        <v>9374.3179999999993</v>
      </c>
      <c r="H198" s="17">
        <f t="shared" si="109"/>
        <v>547.73939999999857</v>
      </c>
      <c r="I198" s="17">
        <v>14607.54</v>
      </c>
      <c r="J198" s="18">
        <v>2248.5</v>
      </c>
      <c r="K198" s="17">
        <f t="shared" si="110"/>
        <v>-12359.04</v>
      </c>
      <c r="L198" s="17">
        <v>0</v>
      </c>
      <c r="M198" s="18">
        <v>0</v>
      </c>
      <c r="N198" s="17">
        <f t="shared" si="92"/>
        <v>0</v>
      </c>
      <c r="O198" s="17">
        <v>0</v>
      </c>
      <c r="P198" s="18">
        <v>0</v>
      </c>
      <c r="Q198" s="17">
        <f t="shared" si="111"/>
        <v>0</v>
      </c>
      <c r="R198" s="17">
        <v>0</v>
      </c>
      <c r="S198" s="18">
        <v>24.4</v>
      </c>
      <c r="T198" s="17">
        <f t="shared" si="112"/>
        <v>24.4</v>
      </c>
      <c r="U198" s="17">
        <v>0</v>
      </c>
      <c r="V198" s="18">
        <v>19.399999999999999</v>
      </c>
      <c r="W198" s="17">
        <f t="shared" si="113"/>
        <v>19.399999999999999</v>
      </c>
      <c r="X198" s="17">
        <v>0</v>
      </c>
      <c r="Y198" s="18">
        <v>0</v>
      </c>
      <c r="Z198" s="17">
        <f t="shared" si="114"/>
        <v>0</v>
      </c>
      <c r="AA198" s="17">
        <v>17</v>
      </c>
      <c r="AB198" s="18">
        <v>187</v>
      </c>
      <c r="AC198" s="17">
        <f t="shared" si="115"/>
        <v>170</v>
      </c>
      <c r="AD198" s="17">
        <v>0.84199999999999997</v>
      </c>
      <c r="AE198" s="18">
        <v>7572.982</v>
      </c>
      <c r="AF198" s="17">
        <f t="shared" si="116"/>
        <v>7572.14</v>
      </c>
      <c r="AG198" s="17">
        <v>7320.75</v>
      </c>
      <c r="AH198" s="18">
        <v>20.222999999999999</v>
      </c>
      <c r="AI198" s="17">
        <f t="shared" si="117"/>
        <v>-7300.527</v>
      </c>
      <c r="AJ198" s="17">
        <v>0</v>
      </c>
      <c r="AK198" s="18">
        <v>0</v>
      </c>
      <c r="AL198" s="17">
        <f t="shared" si="118"/>
        <v>0</v>
      </c>
      <c r="AM198" s="17">
        <v>16087.27</v>
      </c>
      <c r="AN198" s="18">
        <v>1561.973</v>
      </c>
      <c r="AO198" s="17">
        <f t="shared" si="119"/>
        <v>-14525.297</v>
      </c>
      <c r="AP198" s="17">
        <v>0</v>
      </c>
      <c r="AQ198" s="18">
        <v>0</v>
      </c>
      <c r="AR198" s="17">
        <f t="shared" si="120"/>
        <v>0</v>
      </c>
      <c r="AS198" s="17">
        <v>7.3944999999999999</v>
      </c>
      <c r="AT198" s="18">
        <v>2256.1</v>
      </c>
      <c r="AU198" s="17">
        <f t="shared" si="121"/>
        <v>2248.7055</v>
      </c>
      <c r="AV198" s="17">
        <v>1.4971000000000001</v>
      </c>
      <c r="AW198" s="18">
        <v>6.2009999999999996</v>
      </c>
      <c r="AX198" s="20">
        <f t="shared" si="122"/>
        <v>4.7038999999999991</v>
      </c>
    </row>
    <row r="199" spans="2:50" x14ac:dyDescent="0.3">
      <c r="B199" s="16" t="s">
        <v>181</v>
      </c>
      <c r="C199" s="17">
        <v>1134.72</v>
      </c>
      <c r="D199" s="18">
        <v>1034.846</v>
      </c>
      <c r="E199" s="17">
        <f t="shared" si="108"/>
        <v>-99.874000000000024</v>
      </c>
      <c r="F199" s="17">
        <v>6462.621725</v>
      </c>
      <c r="G199" s="18">
        <v>5527.4629999999997</v>
      </c>
      <c r="H199" s="17">
        <f t="shared" si="109"/>
        <v>-935.15872500000023</v>
      </c>
      <c r="I199" s="17">
        <v>1841.1849999999999</v>
      </c>
      <c r="J199" s="18">
        <v>640.5</v>
      </c>
      <c r="K199" s="17">
        <f t="shared" si="110"/>
        <v>-1200.6849999999999</v>
      </c>
      <c r="L199" s="17">
        <v>0</v>
      </c>
      <c r="M199" s="18">
        <v>0</v>
      </c>
      <c r="N199" s="17">
        <f t="shared" si="92"/>
        <v>0</v>
      </c>
      <c r="O199" s="17">
        <v>0</v>
      </c>
      <c r="P199" s="18">
        <v>21.545000000000002</v>
      </c>
      <c r="Q199" s="17">
        <f t="shared" si="111"/>
        <v>21.545000000000002</v>
      </c>
      <c r="R199" s="17">
        <v>1.2669999999999999</v>
      </c>
      <c r="S199" s="18">
        <v>0</v>
      </c>
      <c r="T199" s="17">
        <f t="shared" si="112"/>
        <v>-1.2669999999999999</v>
      </c>
      <c r="U199" s="17">
        <v>0.84699999999999998</v>
      </c>
      <c r="V199" s="18">
        <v>0</v>
      </c>
      <c r="W199" s="17">
        <f t="shared" si="113"/>
        <v>-0.84699999999999998</v>
      </c>
      <c r="X199" s="17">
        <v>10.07</v>
      </c>
      <c r="Y199" s="18">
        <v>13.146000000000001</v>
      </c>
      <c r="Z199" s="17">
        <f t="shared" si="114"/>
        <v>3.0760000000000005</v>
      </c>
      <c r="AA199" s="17">
        <v>5.9</v>
      </c>
      <c r="AB199" s="18">
        <v>0</v>
      </c>
      <c r="AC199" s="17">
        <f t="shared" si="115"/>
        <v>-5.9</v>
      </c>
      <c r="AD199" s="17">
        <v>174.71700000000001</v>
      </c>
      <c r="AE199" s="18">
        <v>229.86600000000001</v>
      </c>
      <c r="AF199" s="17">
        <f t="shared" si="116"/>
        <v>55.149000000000001</v>
      </c>
      <c r="AG199" s="17">
        <v>9.0889699999999998</v>
      </c>
      <c r="AH199" s="18">
        <v>8.0150000000000006</v>
      </c>
      <c r="AI199" s="17">
        <f t="shared" si="117"/>
        <v>-1.0739699999999992</v>
      </c>
      <c r="AJ199" s="17">
        <v>0</v>
      </c>
      <c r="AK199" s="18">
        <v>3.8</v>
      </c>
      <c r="AL199" s="17">
        <f t="shared" si="118"/>
        <v>3.8</v>
      </c>
      <c r="AM199" s="17">
        <v>5283.8847599999999</v>
      </c>
      <c r="AN199" s="18">
        <v>5094.5200000000004</v>
      </c>
      <c r="AO199" s="17">
        <f t="shared" si="119"/>
        <v>-189.36475999999948</v>
      </c>
      <c r="AP199" s="17">
        <v>1017.47</v>
      </c>
      <c r="AQ199" s="18">
        <v>0</v>
      </c>
      <c r="AR199" s="17">
        <f t="shared" si="120"/>
        <v>-1017.47</v>
      </c>
      <c r="AS199" s="17">
        <v>2915.2350000000001</v>
      </c>
      <c r="AT199" s="18">
        <v>1841.2750000000001</v>
      </c>
      <c r="AU199" s="17">
        <f t="shared" si="121"/>
        <v>-1073.96</v>
      </c>
      <c r="AV199" s="17">
        <v>1038.3639949999999</v>
      </c>
      <c r="AW199" s="18">
        <v>12.186999999999999</v>
      </c>
      <c r="AX199" s="20">
        <f t="shared" si="122"/>
        <v>-1026.176995</v>
      </c>
    </row>
    <row r="200" spans="2:50" x14ac:dyDescent="0.3">
      <c r="B200" s="16" t="s">
        <v>512</v>
      </c>
      <c r="C200" s="17">
        <v>1.969106</v>
      </c>
      <c r="D200" s="18">
        <v>0.79500000000000004</v>
      </c>
      <c r="E200" s="17">
        <f t="shared" si="108"/>
        <v>-1.1741060000000001</v>
      </c>
      <c r="F200" s="17">
        <v>923.62681999999995</v>
      </c>
      <c r="G200" s="18">
        <v>1011.164</v>
      </c>
      <c r="H200" s="17">
        <f t="shared" si="109"/>
        <v>87.537180000000035</v>
      </c>
      <c r="I200" s="17">
        <v>1689.1</v>
      </c>
      <c r="J200" s="18">
        <v>1373.5909999999999</v>
      </c>
      <c r="K200" s="17">
        <f t="shared" si="110"/>
        <v>-315.50900000000001</v>
      </c>
      <c r="L200" s="17">
        <v>0</v>
      </c>
      <c r="M200" s="18">
        <v>0</v>
      </c>
      <c r="N200" s="17">
        <f t="shared" ref="N200:N263" si="123">M200-L200</f>
        <v>0</v>
      </c>
      <c r="O200" s="17">
        <v>0</v>
      </c>
      <c r="P200" s="18">
        <v>0</v>
      </c>
      <c r="Q200" s="17">
        <f t="shared" si="111"/>
        <v>0</v>
      </c>
      <c r="R200" s="17">
        <v>532.51954999999998</v>
      </c>
      <c r="S200" s="18">
        <v>471.58</v>
      </c>
      <c r="T200" s="17">
        <f t="shared" si="112"/>
        <v>-60.939549999999997</v>
      </c>
      <c r="U200" s="17">
        <v>377.28955000000002</v>
      </c>
      <c r="V200" s="18">
        <v>0.44</v>
      </c>
      <c r="W200" s="17">
        <f t="shared" si="113"/>
        <v>-376.84955000000002</v>
      </c>
      <c r="X200" s="17">
        <v>0</v>
      </c>
      <c r="Y200" s="18">
        <v>0</v>
      </c>
      <c r="Z200" s="17">
        <f t="shared" si="114"/>
        <v>0</v>
      </c>
      <c r="AA200" s="17">
        <v>0</v>
      </c>
      <c r="AB200" s="18">
        <v>1.0069999999999999</v>
      </c>
      <c r="AC200" s="17">
        <f t="shared" si="115"/>
        <v>1.0069999999999999</v>
      </c>
      <c r="AD200" s="17">
        <v>123.5547</v>
      </c>
      <c r="AE200" s="18">
        <v>1.998</v>
      </c>
      <c r="AF200" s="17">
        <f t="shared" si="116"/>
        <v>-121.55669999999999</v>
      </c>
      <c r="AG200" s="17">
        <v>0.19245999999999999</v>
      </c>
      <c r="AH200" s="18">
        <v>0.23799999999999999</v>
      </c>
      <c r="AI200" s="17">
        <f t="shared" si="117"/>
        <v>4.5539999999999997E-2</v>
      </c>
      <c r="AJ200" s="17">
        <v>0</v>
      </c>
      <c r="AK200" s="18">
        <v>1.347</v>
      </c>
      <c r="AL200" s="17">
        <f t="shared" si="118"/>
        <v>1.347</v>
      </c>
      <c r="AM200" s="17">
        <v>258.89055000000002</v>
      </c>
      <c r="AN200" s="18">
        <v>229.40600000000001</v>
      </c>
      <c r="AO200" s="17">
        <f t="shared" si="119"/>
        <v>-29.484550000000013</v>
      </c>
      <c r="AP200" s="17">
        <v>0</v>
      </c>
      <c r="AQ200" s="18">
        <v>0</v>
      </c>
      <c r="AR200" s="17">
        <f t="shared" si="120"/>
        <v>0</v>
      </c>
      <c r="AS200" s="17">
        <v>1696.9</v>
      </c>
      <c r="AT200" s="18">
        <v>1676.671</v>
      </c>
      <c r="AU200" s="17">
        <f t="shared" si="121"/>
        <v>-20.229000000000042</v>
      </c>
      <c r="AV200" s="17">
        <v>2.6386660000000002</v>
      </c>
      <c r="AW200" s="18">
        <v>3.3029999999999999</v>
      </c>
      <c r="AX200" s="20">
        <f t="shared" si="122"/>
        <v>0.66433399999999976</v>
      </c>
    </row>
    <row r="201" spans="2:50" x14ac:dyDescent="0.3">
      <c r="B201" s="16" t="s">
        <v>373</v>
      </c>
      <c r="C201" s="17">
        <v>104308.888512</v>
      </c>
      <c r="D201" s="18">
        <v>20.173999999999999</v>
      </c>
      <c r="E201" s="17">
        <f t="shared" si="108"/>
        <v>-104288.71451200001</v>
      </c>
      <c r="F201" s="17">
        <v>13260.337767999999</v>
      </c>
      <c r="G201" s="18">
        <v>14504.784</v>
      </c>
      <c r="H201" s="17">
        <f t="shared" si="109"/>
        <v>1244.4462320000002</v>
      </c>
      <c r="I201" s="17">
        <v>843.51940000000002</v>
      </c>
      <c r="J201" s="18">
        <v>644</v>
      </c>
      <c r="K201" s="17">
        <f t="shared" si="110"/>
        <v>-199.51940000000002</v>
      </c>
      <c r="L201" s="17">
        <v>0</v>
      </c>
      <c r="M201" s="18">
        <v>0</v>
      </c>
      <c r="N201" s="17">
        <f t="shared" si="123"/>
        <v>0</v>
      </c>
      <c r="O201" s="17">
        <v>0</v>
      </c>
      <c r="P201" s="18">
        <v>0</v>
      </c>
      <c r="Q201" s="17">
        <f t="shared" si="111"/>
        <v>0</v>
      </c>
      <c r="R201" s="17">
        <v>9883.8520000000008</v>
      </c>
      <c r="S201" s="18">
        <v>10523.03</v>
      </c>
      <c r="T201" s="17">
        <f t="shared" si="112"/>
        <v>639.17799999999988</v>
      </c>
      <c r="U201" s="17">
        <v>9056.3819999999996</v>
      </c>
      <c r="V201" s="18">
        <v>10523.03</v>
      </c>
      <c r="W201" s="17">
        <f t="shared" si="113"/>
        <v>1466.648000000001</v>
      </c>
      <c r="X201" s="17">
        <v>0</v>
      </c>
      <c r="Y201" s="18">
        <v>0</v>
      </c>
      <c r="Z201" s="17">
        <f t="shared" si="114"/>
        <v>0</v>
      </c>
      <c r="AA201" s="17">
        <v>0.28456999999999999</v>
      </c>
      <c r="AB201" s="18">
        <v>2.1619999999999999</v>
      </c>
      <c r="AC201" s="17">
        <f t="shared" si="115"/>
        <v>1.8774299999999999</v>
      </c>
      <c r="AD201" s="17">
        <v>517.11965999999995</v>
      </c>
      <c r="AE201" s="18">
        <v>1238.221</v>
      </c>
      <c r="AF201" s="17">
        <f t="shared" si="116"/>
        <v>721.10134000000005</v>
      </c>
      <c r="AG201" s="17">
        <v>13.190723999999999</v>
      </c>
      <c r="AH201" s="18">
        <v>43.499000000000002</v>
      </c>
      <c r="AI201" s="17">
        <f t="shared" si="117"/>
        <v>30.308276000000003</v>
      </c>
      <c r="AJ201" s="17">
        <v>301.223298</v>
      </c>
      <c r="AK201" s="18">
        <v>9.843</v>
      </c>
      <c r="AL201" s="17">
        <f t="shared" si="118"/>
        <v>-291.38029799999998</v>
      </c>
      <c r="AM201" s="17">
        <v>1584.611607</v>
      </c>
      <c r="AN201" s="18">
        <v>1707.43</v>
      </c>
      <c r="AO201" s="17">
        <f t="shared" si="119"/>
        <v>122.81839300000001</v>
      </c>
      <c r="AP201" s="17">
        <v>1998.29</v>
      </c>
      <c r="AQ201" s="18">
        <v>7.4589999999999996</v>
      </c>
      <c r="AR201" s="17">
        <f t="shared" si="120"/>
        <v>-1990.8309999999999</v>
      </c>
      <c r="AS201" s="17">
        <v>0</v>
      </c>
      <c r="AT201" s="18">
        <v>1627.511</v>
      </c>
      <c r="AU201" s="17">
        <f t="shared" si="121"/>
        <v>1627.511</v>
      </c>
      <c r="AV201" s="17">
        <v>106112.463821</v>
      </c>
      <c r="AW201" s="18">
        <v>17.263000000000002</v>
      </c>
      <c r="AX201" s="20">
        <f t="shared" si="122"/>
        <v>-106095.20082099999</v>
      </c>
    </row>
    <row r="202" spans="2:50" x14ac:dyDescent="0.3">
      <c r="B202" s="16" t="s">
        <v>516</v>
      </c>
      <c r="C202" s="17">
        <v>5.2931999999999997</v>
      </c>
      <c r="D202" s="18">
        <v>3.8820000000000001</v>
      </c>
      <c r="E202" s="17">
        <f t="shared" si="108"/>
        <v>-1.4111999999999996</v>
      </c>
      <c r="F202" s="17">
        <v>92.547200000000004</v>
      </c>
      <c r="G202" s="18">
        <v>500.13799999999998</v>
      </c>
      <c r="H202" s="17">
        <f t="shared" si="109"/>
        <v>407.59079999999994</v>
      </c>
      <c r="I202" s="17">
        <v>0</v>
      </c>
      <c r="J202" s="18">
        <v>1567.992</v>
      </c>
      <c r="K202" s="17">
        <f t="shared" si="110"/>
        <v>1567.992</v>
      </c>
      <c r="L202" s="17">
        <v>0</v>
      </c>
      <c r="M202" s="18">
        <v>0</v>
      </c>
      <c r="N202" s="17">
        <f t="shared" si="123"/>
        <v>0</v>
      </c>
      <c r="O202" s="17">
        <v>0</v>
      </c>
      <c r="P202" s="18">
        <v>0</v>
      </c>
      <c r="Q202" s="17">
        <f t="shared" si="111"/>
        <v>0</v>
      </c>
      <c r="R202" s="17">
        <v>0</v>
      </c>
      <c r="S202" s="18">
        <v>0</v>
      </c>
      <c r="T202" s="17">
        <f t="shared" si="112"/>
        <v>0</v>
      </c>
      <c r="U202" s="17">
        <v>0</v>
      </c>
      <c r="V202" s="18">
        <v>0</v>
      </c>
      <c r="W202" s="17">
        <f t="shared" si="113"/>
        <v>0</v>
      </c>
      <c r="X202" s="17">
        <v>0</v>
      </c>
      <c r="Y202" s="18">
        <v>0</v>
      </c>
      <c r="Z202" s="17">
        <f t="shared" si="114"/>
        <v>0</v>
      </c>
      <c r="AA202" s="17">
        <v>6.1379999999999999</v>
      </c>
      <c r="AB202" s="18">
        <v>192.822</v>
      </c>
      <c r="AC202" s="17">
        <f t="shared" si="115"/>
        <v>186.684</v>
      </c>
      <c r="AD202" s="17">
        <v>0</v>
      </c>
      <c r="AE202" s="18">
        <v>166.452</v>
      </c>
      <c r="AF202" s="17">
        <f t="shared" si="116"/>
        <v>166.452</v>
      </c>
      <c r="AG202" s="17">
        <v>3.6400000000000002E-2</v>
      </c>
      <c r="AH202" s="18">
        <v>47.521999999999998</v>
      </c>
      <c r="AI202" s="17">
        <f t="shared" si="117"/>
        <v>47.485599999999998</v>
      </c>
      <c r="AJ202" s="17">
        <v>0</v>
      </c>
      <c r="AK202" s="18">
        <v>0</v>
      </c>
      <c r="AL202" s="17">
        <f t="shared" si="118"/>
        <v>0</v>
      </c>
      <c r="AM202" s="17">
        <v>87.784000000000006</v>
      </c>
      <c r="AN202" s="18">
        <v>94.253</v>
      </c>
      <c r="AO202" s="17">
        <f t="shared" si="119"/>
        <v>6.4689999999999941</v>
      </c>
      <c r="AP202" s="17">
        <v>0</v>
      </c>
      <c r="AQ202" s="18">
        <v>0</v>
      </c>
      <c r="AR202" s="17">
        <f t="shared" si="120"/>
        <v>0</v>
      </c>
      <c r="AS202" s="17">
        <v>0</v>
      </c>
      <c r="AT202" s="18">
        <v>1568.6130000000001</v>
      </c>
      <c r="AU202" s="17">
        <f t="shared" si="121"/>
        <v>1568.6130000000001</v>
      </c>
      <c r="AV202" s="17">
        <v>3.8820000000000001</v>
      </c>
      <c r="AW202" s="18">
        <v>2.35</v>
      </c>
      <c r="AX202" s="20">
        <f t="shared" si="122"/>
        <v>-1.532</v>
      </c>
    </row>
    <row r="203" spans="2:50" x14ac:dyDescent="0.3">
      <c r="B203" s="16" t="s">
        <v>489</v>
      </c>
      <c r="C203" s="17">
        <v>305001.704792</v>
      </c>
      <c r="D203" s="18">
        <v>47628.718000000001</v>
      </c>
      <c r="E203" s="17">
        <f t="shared" si="108"/>
        <v>-257372.98679200001</v>
      </c>
      <c r="F203" s="17">
        <v>259638.451245</v>
      </c>
      <c r="G203" s="18">
        <v>164334.59599999999</v>
      </c>
      <c r="H203" s="17">
        <f t="shared" si="109"/>
        <v>-95303.855245000013</v>
      </c>
      <c r="I203" s="17">
        <v>21155.25</v>
      </c>
      <c r="J203" s="18">
        <v>20334.55</v>
      </c>
      <c r="K203" s="17">
        <f t="shared" si="110"/>
        <v>-820.70000000000073</v>
      </c>
      <c r="L203" s="17">
        <v>0</v>
      </c>
      <c r="M203" s="18">
        <v>0</v>
      </c>
      <c r="N203" s="17">
        <f t="shared" si="123"/>
        <v>0</v>
      </c>
      <c r="O203" s="17">
        <v>0</v>
      </c>
      <c r="P203" s="18">
        <v>0</v>
      </c>
      <c r="Q203" s="17">
        <f t="shared" si="111"/>
        <v>0</v>
      </c>
      <c r="R203" s="17">
        <v>91622.047999999995</v>
      </c>
      <c r="S203" s="18">
        <v>97994.326000000001</v>
      </c>
      <c r="T203" s="17">
        <f t="shared" si="112"/>
        <v>6372.2780000000057</v>
      </c>
      <c r="U203" s="17">
        <v>91622.047999999995</v>
      </c>
      <c r="V203" s="18">
        <v>97994.326000000001</v>
      </c>
      <c r="W203" s="17">
        <f t="shared" si="113"/>
        <v>6372.2780000000057</v>
      </c>
      <c r="X203" s="17">
        <v>228.465</v>
      </c>
      <c r="Y203" s="18">
        <v>249.86500000000001</v>
      </c>
      <c r="Z203" s="17">
        <f t="shared" si="114"/>
        <v>21.400000000000006</v>
      </c>
      <c r="AA203" s="17">
        <v>0.08</v>
      </c>
      <c r="AB203" s="18">
        <v>781.41499999999996</v>
      </c>
      <c r="AC203" s="17">
        <f t="shared" si="115"/>
        <v>781.33499999999992</v>
      </c>
      <c r="AD203" s="17">
        <v>54500.086636</v>
      </c>
      <c r="AE203" s="18">
        <v>44881.94</v>
      </c>
      <c r="AF203" s="17">
        <f t="shared" si="116"/>
        <v>-9618.1466359999977</v>
      </c>
      <c r="AG203" s="17">
        <v>69.465479999999999</v>
      </c>
      <c r="AH203" s="18">
        <v>10.558</v>
      </c>
      <c r="AI203" s="17">
        <f t="shared" si="117"/>
        <v>-58.90748</v>
      </c>
      <c r="AJ203" s="17">
        <v>0</v>
      </c>
      <c r="AK203" s="18">
        <v>0</v>
      </c>
      <c r="AL203" s="17">
        <f t="shared" si="118"/>
        <v>0</v>
      </c>
      <c r="AM203" s="17">
        <v>33637.080327000003</v>
      </c>
      <c r="AN203" s="18">
        <v>26710.12</v>
      </c>
      <c r="AO203" s="17">
        <f t="shared" si="119"/>
        <v>-6926.9603270000043</v>
      </c>
      <c r="AP203" s="17">
        <v>93457.2</v>
      </c>
      <c r="AQ203" s="18">
        <v>7154.73</v>
      </c>
      <c r="AR203" s="17">
        <f t="shared" si="120"/>
        <v>-86302.47</v>
      </c>
      <c r="AS203" s="17">
        <v>4385.9530000000004</v>
      </c>
      <c r="AT203" s="18">
        <v>1446.1679999999999</v>
      </c>
      <c r="AU203" s="17">
        <f t="shared" si="121"/>
        <v>-2939.7850000000008</v>
      </c>
      <c r="AV203" s="17">
        <v>401352.227594</v>
      </c>
      <c r="AW203" s="18">
        <v>60223.472000000002</v>
      </c>
      <c r="AX203" s="20">
        <f t="shared" si="122"/>
        <v>-341128.75559399999</v>
      </c>
    </row>
    <row r="204" spans="2:50" x14ac:dyDescent="0.3">
      <c r="B204" s="16" t="s">
        <v>323</v>
      </c>
      <c r="C204" s="17">
        <v>11407.656279999999</v>
      </c>
      <c r="D204" s="18">
        <v>11889.248</v>
      </c>
      <c r="E204" s="17">
        <f t="shared" si="108"/>
        <v>481.59172000000035</v>
      </c>
      <c r="F204" s="17">
        <v>211626.939747</v>
      </c>
      <c r="G204" s="18">
        <v>14318.013000000001</v>
      </c>
      <c r="H204" s="17">
        <f t="shared" si="109"/>
        <v>-197308.92674699999</v>
      </c>
      <c r="I204" s="17">
        <v>41939.567000000003</v>
      </c>
      <c r="J204" s="18">
        <v>37812.173000000003</v>
      </c>
      <c r="K204" s="17">
        <f t="shared" si="110"/>
        <v>-4127.3940000000002</v>
      </c>
      <c r="L204" s="17">
        <v>0.1452</v>
      </c>
      <c r="M204" s="18">
        <v>0</v>
      </c>
      <c r="N204" s="17">
        <f t="shared" si="123"/>
        <v>-0.1452</v>
      </c>
      <c r="O204" s="17">
        <v>0</v>
      </c>
      <c r="P204" s="18">
        <v>0</v>
      </c>
      <c r="Q204" s="17">
        <f t="shared" si="111"/>
        <v>0</v>
      </c>
      <c r="R204" s="17">
        <v>496.33280000000002</v>
      </c>
      <c r="S204" s="18">
        <v>821.69399999999996</v>
      </c>
      <c r="T204" s="17">
        <f t="shared" si="112"/>
        <v>325.36119999999994</v>
      </c>
      <c r="U204" s="17">
        <v>493.6728</v>
      </c>
      <c r="V204" s="18">
        <v>814.57600000000002</v>
      </c>
      <c r="W204" s="17">
        <f t="shared" si="113"/>
        <v>320.90320000000003</v>
      </c>
      <c r="X204" s="17">
        <v>0</v>
      </c>
      <c r="Y204" s="18">
        <v>0.3</v>
      </c>
      <c r="Z204" s="17">
        <f t="shared" si="114"/>
        <v>0.3</v>
      </c>
      <c r="AA204" s="17">
        <v>0.28399999999999997</v>
      </c>
      <c r="AB204" s="18">
        <v>225.858</v>
      </c>
      <c r="AC204" s="17">
        <f t="shared" si="115"/>
        <v>225.57400000000001</v>
      </c>
      <c r="AD204" s="17">
        <v>12253.740900000001</v>
      </c>
      <c r="AE204" s="18">
        <v>9615.232</v>
      </c>
      <c r="AF204" s="17">
        <f t="shared" si="116"/>
        <v>-2638.5089000000007</v>
      </c>
      <c r="AG204" s="17">
        <v>557.46870000000001</v>
      </c>
      <c r="AH204" s="18">
        <v>2195.0219999999999</v>
      </c>
      <c r="AI204" s="17">
        <f t="shared" si="117"/>
        <v>1637.5533</v>
      </c>
      <c r="AJ204" s="17">
        <v>194808.42976</v>
      </c>
      <c r="AK204" s="18">
        <v>1090.375</v>
      </c>
      <c r="AL204" s="17">
        <f t="shared" si="118"/>
        <v>-193718.05476</v>
      </c>
      <c r="AM204" s="17">
        <v>5505.8012200000003</v>
      </c>
      <c r="AN204" s="18">
        <v>36368.785000000003</v>
      </c>
      <c r="AO204" s="17">
        <f t="shared" si="119"/>
        <v>30862.983780000002</v>
      </c>
      <c r="AP204" s="17">
        <v>0</v>
      </c>
      <c r="AQ204" s="18">
        <v>405.90499999999997</v>
      </c>
      <c r="AR204" s="17">
        <f t="shared" si="120"/>
        <v>405.90499999999997</v>
      </c>
      <c r="AS204" s="17">
        <v>39074.258967000002</v>
      </c>
      <c r="AT204" s="18">
        <v>1389.059</v>
      </c>
      <c r="AU204" s="17">
        <f t="shared" si="121"/>
        <v>-37685.199967</v>
      </c>
      <c r="AV204" s="17">
        <v>12277.846680000001</v>
      </c>
      <c r="AW204" s="18">
        <v>12313.109</v>
      </c>
      <c r="AX204" s="20">
        <f t="shared" si="122"/>
        <v>35.262319999999818</v>
      </c>
    </row>
    <row r="205" spans="2:50" x14ac:dyDescent="0.3">
      <c r="B205" s="16" t="s">
        <v>75</v>
      </c>
      <c r="C205" s="17">
        <v>0</v>
      </c>
      <c r="D205" s="18">
        <v>0.3</v>
      </c>
      <c r="E205" s="17">
        <f t="shared" si="108"/>
        <v>0.3</v>
      </c>
      <c r="F205" s="17">
        <v>24748.089</v>
      </c>
      <c r="G205" s="18">
        <v>36203.430999999997</v>
      </c>
      <c r="H205" s="17">
        <f t="shared" si="109"/>
        <v>11455.341999999997</v>
      </c>
      <c r="I205" s="17">
        <v>3027.8</v>
      </c>
      <c r="J205" s="18">
        <v>5306</v>
      </c>
      <c r="K205" s="17">
        <f t="shared" si="110"/>
        <v>2278.1999999999998</v>
      </c>
      <c r="L205" s="17">
        <v>0</v>
      </c>
      <c r="M205" s="18">
        <v>0</v>
      </c>
      <c r="N205" s="17">
        <f t="shared" si="123"/>
        <v>0</v>
      </c>
      <c r="O205" s="17">
        <v>3026</v>
      </c>
      <c r="P205" s="18">
        <v>0</v>
      </c>
      <c r="Q205" s="17">
        <f t="shared" si="111"/>
        <v>-3026</v>
      </c>
      <c r="R205" s="17">
        <v>21799.512999999999</v>
      </c>
      <c r="S205" s="18">
        <v>31354.653999999999</v>
      </c>
      <c r="T205" s="17">
        <f t="shared" si="112"/>
        <v>9555.1409999999996</v>
      </c>
      <c r="U205" s="17">
        <v>21739.86</v>
      </c>
      <c r="V205" s="18">
        <v>28270.799999999999</v>
      </c>
      <c r="W205" s="17">
        <f t="shared" si="113"/>
        <v>6530.9399999999987</v>
      </c>
      <c r="X205" s="17">
        <v>0</v>
      </c>
      <c r="Y205" s="18">
        <v>0</v>
      </c>
      <c r="Z205" s="17">
        <f t="shared" si="114"/>
        <v>0</v>
      </c>
      <c r="AA205" s="17">
        <v>25.853999999999999</v>
      </c>
      <c r="AB205" s="18">
        <v>5</v>
      </c>
      <c r="AC205" s="17">
        <f t="shared" si="115"/>
        <v>-20.853999999999999</v>
      </c>
      <c r="AD205" s="17">
        <v>1960.981</v>
      </c>
      <c r="AE205" s="18">
        <v>3019.393</v>
      </c>
      <c r="AF205" s="17">
        <f t="shared" si="116"/>
        <v>1058.412</v>
      </c>
      <c r="AG205" s="17">
        <v>48.185000000000002</v>
      </c>
      <c r="AH205" s="18">
        <v>10.523999999999999</v>
      </c>
      <c r="AI205" s="17">
        <f t="shared" si="117"/>
        <v>-37.661000000000001</v>
      </c>
      <c r="AJ205" s="17">
        <v>0</v>
      </c>
      <c r="AK205" s="18">
        <v>145.715</v>
      </c>
      <c r="AL205" s="17">
        <f t="shared" si="118"/>
        <v>145.715</v>
      </c>
      <c r="AM205" s="17">
        <v>915.05600000000004</v>
      </c>
      <c r="AN205" s="18">
        <v>830.18499999999995</v>
      </c>
      <c r="AO205" s="17">
        <f t="shared" si="119"/>
        <v>-84.871000000000095</v>
      </c>
      <c r="AP205" s="17">
        <v>0</v>
      </c>
      <c r="AQ205" s="18">
        <v>99.6</v>
      </c>
      <c r="AR205" s="17">
        <f t="shared" si="120"/>
        <v>99.6</v>
      </c>
      <c r="AS205" s="17">
        <v>1455</v>
      </c>
      <c r="AT205" s="18">
        <v>1344.66</v>
      </c>
      <c r="AU205" s="17">
        <f t="shared" si="121"/>
        <v>-110.33999999999992</v>
      </c>
      <c r="AV205" s="17">
        <v>1571.3</v>
      </c>
      <c r="AW205" s="18">
        <v>4799.6000000000004</v>
      </c>
      <c r="AX205" s="20">
        <f t="shared" si="122"/>
        <v>3228.3</v>
      </c>
    </row>
    <row r="206" spans="2:50" x14ac:dyDescent="0.3">
      <c r="B206" s="16" t="s">
        <v>406</v>
      </c>
      <c r="C206" s="17">
        <v>156625.987348</v>
      </c>
      <c r="D206" s="18">
        <v>158945.55300000001</v>
      </c>
      <c r="E206" s="17">
        <f t="shared" si="108"/>
        <v>2319.5656520000193</v>
      </c>
      <c r="F206" s="17">
        <v>161251.87922800001</v>
      </c>
      <c r="G206" s="18">
        <v>119068.542</v>
      </c>
      <c r="H206" s="17">
        <f t="shared" si="109"/>
        <v>-42183.337228000004</v>
      </c>
      <c r="I206" s="17">
        <v>113914.00767000001</v>
      </c>
      <c r="J206" s="18">
        <v>26242.148000000001</v>
      </c>
      <c r="K206" s="17">
        <f t="shared" si="110"/>
        <v>-87671.859670000005</v>
      </c>
      <c r="L206" s="17">
        <v>0</v>
      </c>
      <c r="M206" s="18">
        <v>0</v>
      </c>
      <c r="N206" s="17">
        <f t="shared" si="123"/>
        <v>0</v>
      </c>
      <c r="O206" s="17">
        <v>3712.4061000000002</v>
      </c>
      <c r="P206" s="18">
        <v>137.04900000000001</v>
      </c>
      <c r="Q206" s="17">
        <f t="shared" si="111"/>
        <v>-3575.3571000000002</v>
      </c>
      <c r="R206" s="17">
        <v>21452.8544</v>
      </c>
      <c r="S206" s="18">
        <v>25325.42</v>
      </c>
      <c r="T206" s="17">
        <f t="shared" si="112"/>
        <v>3872.5655999999981</v>
      </c>
      <c r="U206" s="17">
        <v>17795.606100000001</v>
      </c>
      <c r="V206" s="18">
        <v>23584.044000000002</v>
      </c>
      <c r="W206" s="17">
        <f t="shared" si="113"/>
        <v>5788.4379000000008</v>
      </c>
      <c r="X206" s="17">
        <v>5429.2719999999999</v>
      </c>
      <c r="Y206" s="18">
        <v>348.06200000000001</v>
      </c>
      <c r="Z206" s="17">
        <f t="shared" si="114"/>
        <v>-5081.21</v>
      </c>
      <c r="AA206" s="17">
        <v>944.2518</v>
      </c>
      <c r="AB206" s="18">
        <v>701.69299999999998</v>
      </c>
      <c r="AC206" s="17">
        <f t="shared" si="115"/>
        <v>-242.55880000000002</v>
      </c>
      <c r="AD206" s="17">
        <v>113487.519034</v>
      </c>
      <c r="AE206" s="18">
        <v>76538.826000000001</v>
      </c>
      <c r="AF206" s="17">
        <f t="shared" si="116"/>
        <v>-36948.693033999996</v>
      </c>
      <c r="AG206" s="17">
        <v>6790.7676220000003</v>
      </c>
      <c r="AH206" s="18">
        <v>4248.8509999999997</v>
      </c>
      <c r="AI206" s="17">
        <f t="shared" si="117"/>
        <v>-2541.9166220000006</v>
      </c>
      <c r="AJ206" s="17">
        <v>708.09941100000003</v>
      </c>
      <c r="AK206" s="18">
        <v>513.447</v>
      </c>
      <c r="AL206" s="17">
        <f t="shared" si="118"/>
        <v>-194.65241100000003</v>
      </c>
      <c r="AM206" s="17">
        <v>37919.673949999997</v>
      </c>
      <c r="AN206" s="18">
        <v>32556.021000000001</v>
      </c>
      <c r="AO206" s="17">
        <f t="shared" si="119"/>
        <v>-5363.6529499999961</v>
      </c>
      <c r="AP206" s="17">
        <v>5314.964328</v>
      </c>
      <c r="AQ206" s="18">
        <v>3063.547</v>
      </c>
      <c r="AR206" s="17">
        <f t="shared" si="120"/>
        <v>-2251.417328</v>
      </c>
      <c r="AS206" s="17">
        <v>80495.373493999999</v>
      </c>
      <c r="AT206" s="18">
        <v>1335.0830000000001</v>
      </c>
      <c r="AU206" s="17">
        <f t="shared" si="121"/>
        <v>-79160.290494000001</v>
      </c>
      <c r="AV206" s="17">
        <v>159692.456435</v>
      </c>
      <c r="AW206" s="18">
        <v>162688.83499999999</v>
      </c>
      <c r="AX206" s="20">
        <f t="shared" si="122"/>
        <v>2996.3785649999918</v>
      </c>
    </row>
    <row r="207" spans="2:50" x14ac:dyDescent="0.3">
      <c r="B207" s="16" t="s">
        <v>184</v>
      </c>
      <c r="C207" s="17">
        <v>0</v>
      </c>
      <c r="D207" s="18">
        <v>0</v>
      </c>
      <c r="E207" s="17">
        <f t="shared" ref="E207:E238" si="124">D207-C207</f>
        <v>0</v>
      </c>
      <c r="F207" s="17">
        <v>308.41019999999997</v>
      </c>
      <c r="G207" s="18">
        <v>244.17400000000001</v>
      </c>
      <c r="H207" s="17">
        <f t="shared" ref="H207:H238" si="125">G207-F207</f>
        <v>-64.236199999999968</v>
      </c>
      <c r="I207" s="17">
        <v>1581.25</v>
      </c>
      <c r="J207" s="18">
        <v>1314.8</v>
      </c>
      <c r="K207" s="17">
        <f t="shared" ref="K207:K238" si="126">J207-I207</f>
        <v>-266.45000000000005</v>
      </c>
      <c r="L207" s="17">
        <v>0</v>
      </c>
      <c r="M207" s="18">
        <v>0</v>
      </c>
      <c r="N207" s="17">
        <f t="shared" si="123"/>
        <v>0</v>
      </c>
      <c r="O207" s="17">
        <v>0</v>
      </c>
      <c r="P207" s="18">
        <v>0</v>
      </c>
      <c r="Q207" s="17">
        <f t="shared" ref="Q207:Q238" si="127">P207-O207</f>
        <v>0</v>
      </c>
      <c r="R207" s="17">
        <v>0.40600000000000003</v>
      </c>
      <c r="S207" s="18">
        <v>19.806999999999999</v>
      </c>
      <c r="T207" s="17">
        <f t="shared" ref="T207:T238" si="128">S207-R207</f>
        <v>19.401</v>
      </c>
      <c r="U207" s="17">
        <v>0.40600000000000003</v>
      </c>
      <c r="V207" s="18">
        <v>19.806999999999999</v>
      </c>
      <c r="W207" s="17">
        <f t="shared" ref="W207:W238" si="129">V207-U207</f>
        <v>19.401</v>
      </c>
      <c r="X207" s="17">
        <v>0</v>
      </c>
      <c r="Y207" s="18">
        <v>0</v>
      </c>
      <c r="Z207" s="17">
        <f t="shared" ref="Z207:Z238" si="130">Y207-X207</f>
        <v>0</v>
      </c>
      <c r="AA207" s="17">
        <v>0</v>
      </c>
      <c r="AB207" s="18">
        <v>11.025</v>
      </c>
      <c r="AC207" s="17">
        <f t="shared" ref="AC207:AC238" si="131">AB207-AA207</f>
        <v>11.025</v>
      </c>
      <c r="AD207" s="17">
        <v>127.285</v>
      </c>
      <c r="AE207" s="18">
        <v>110.32</v>
      </c>
      <c r="AF207" s="17">
        <f t="shared" ref="AF207:AF238" si="132">AE207-AD207</f>
        <v>-16.965000000000003</v>
      </c>
      <c r="AG207" s="17">
        <v>0.29110000000000003</v>
      </c>
      <c r="AH207" s="18">
        <v>0.307</v>
      </c>
      <c r="AI207" s="17">
        <f t="shared" ref="AI207:AI238" si="133">AH207-AG207</f>
        <v>1.589999999999997E-2</v>
      </c>
      <c r="AJ207" s="17">
        <v>0.59209999999999996</v>
      </c>
      <c r="AK207" s="18">
        <v>0.38300000000000001</v>
      </c>
      <c r="AL207" s="17">
        <f t="shared" ref="AL207:AL238" si="134">AK207-AJ207</f>
        <v>-0.20909999999999995</v>
      </c>
      <c r="AM207" s="17">
        <v>176.78399999999999</v>
      </c>
      <c r="AN207" s="18">
        <v>98.986999999999995</v>
      </c>
      <c r="AO207" s="17">
        <f t="shared" ref="AO207:AO238" si="135">AN207-AM207</f>
        <v>-77.796999999999997</v>
      </c>
      <c r="AP207" s="17">
        <v>0</v>
      </c>
      <c r="AQ207" s="18">
        <v>0</v>
      </c>
      <c r="AR207" s="17">
        <f t="shared" ref="AR207:AR238" si="136">AQ207-AP207</f>
        <v>0</v>
      </c>
      <c r="AS207" s="17">
        <v>1584.3019999999999</v>
      </c>
      <c r="AT207" s="18">
        <v>1318.07</v>
      </c>
      <c r="AU207" s="17">
        <f t="shared" ref="AU207:AU238" si="137">AT207-AS207</f>
        <v>-266.23199999999997</v>
      </c>
      <c r="AV207" s="17">
        <v>0</v>
      </c>
      <c r="AW207" s="18">
        <v>7.4999999999999997E-2</v>
      </c>
      <c r="AX207" s="20">
        <f t="shared" ref="AX207:AX238" si="138">AW207-AV207</f>
        <v>7.4999999999999997E-2</v>
      </c>
    </row>
    <row r="208" spans="2:50" x14ac:dyDescent="0.3">
      <c r="B208" s="16" t="s">
        <v>522</v>
      </c>
      <c r="C208" s="17">
        <v>17831.414980000001</v>
      </c>
      <c r="D208" s="18">
        <v>22026.877</v>
      </c>
      <c r="E208" s="17">
        <f t="shared" si="124"/>
        <v>4195.462019999999</v>
      </c>
      <c r="F208" s="17">
        <v>85467.593609000003</v>
      </c>
      <c r="G208" s="18">
        <v>83191.676999999996</v>
      </c>
      <c r="H208" s="17">
        <f t="shared" si="125"/>
        <v>-2275.9166090000072</v>
      </c>
      <c r="I208" s="17">
        <v>170197.32672000001</v>
      </c>
      <c r="J208" s="18">
        <v>7816734.6639999999</v>
      </c>
      <c r="K208" s="17">
        <f t="shared" si="126"/>
        <v>7646537.3372799996</v>
      </c>
      <c r="L208" s="17">
        <v>14073.29</v>
      </c>
      <c r="M208" s="18">
        <v>0</v>
      </c>
      <c r="N208" s="17">
        <f t="shared" si="123"/>
        <v>-14073.29</v>
      </c>
      <c r="O208" s="17">
        <v>0</v>
      </c>
      <c r="P208" s="18">
        <v>35475.481</v>
      </c>
      <c r="Q208" s="17">
        <f t="shared" si="127"/>
        <v>35475.481</v>
      </c>
      <c r="R208" s="17">
        <v>13156.7703</v>
      </c>
      <c r="S208" s="18">
        <v>8652.9079999999994</v>
      </c>
      <c r="T208" s="17">
        <f t="shared" si="128"/>
        <v>-4503.8623000000007</v>
      </c>
      <c r="U208" s="17">
        <v>2073.0239999999999</v>
      </c>
      <c r="V208" s="18">
        <v>7511.509</v>
      </c>
      <c r="W208" s="17">
        <f t="shared" si="129"/>
        <v>5438.4850000000006</v>
      </c>
      <c r="X208" s="17">
        <v>0</v>
      </c>
      <c r="Y208" s="18">
        <v>21.347000000000001</v>
      </c>
      <c r="Z208" s="17">
        <f t="shared" si="130"/>
        <v>21.347000000000001</v>
      </c>
      <c r="AA208" s="17">
        <v>89075.172435</v>
      </c>
      <c r="AB208" s="18">
        <v>7688037.4859999996</v>
      </c>
      <c r="AC208" s="17">
        <f t="shared" si="131"/>
        <v>7598962.313565</v>
      </c>
      <c r="AD208" s="17">
        <v>8315.3677040000002</v>
      </c>
      <c r="AE208" s="18">
        <v>50002.879000000001</v>
      </c>
      <c r="AF208" s="17">
        <f t="shared" si="132"/>
        <v>41687.511295999997</v>
      </c>
      <c r="AG208" s="17">
        <v>761.84841600000004</v>
      </c>
      <c r="AH208" s="18">
        <v>2077.991</v>
      </c>
      <c r="AI208" s="17">
        <f t="shared" si="133"/>
        <v>1316.1425839999999</v>
      </c>
      <c r="AJ208" s="17">
        <v>1996.795488</v>
      </c>
      <c r="AK208" s="18">
        <v>11669.432000000001</v>
      </c>
      <c r="AL208" s="17">
        <f t="shared" si="134"/>
        <v>9672.6365120000009</v>
      </c>
      <c r="AM208" s="17">
        <v>97906.928297000006</v>
      </c>
      <c r="AN208" s="18">
        <v>92018.914000000004</v>
      </c>
      <c r="AO208" s="17">
        <f t="shared" si="135"/>
        <v>-5888.0142970000015</v>
      </c>
      <c r="AP208" s="17">
        <v>79.366540000000001</v>
      </c>
      <c r="AQ208" s="18">
        <v>153.76499999999999</v>
      </c>
      <c r="AR208" s="17">
        <f t="shared" si="136"/>
        <v>74.398459999999986</v>
      </c>
      <c r="AS208" s="17">
        <v>32501.871660000001</v>
      </c>
      <c r="AT208" s="18">
        <v>1295.873</v>
      </c>
      <c r="AU208" s="17">
        <f t="shared" si="137"/>
        <v>-31205.998660000001</v>
      </c>
      <c r="AV208" s="17">
        <v>29730.531008999998</v>
      </c>
      <c r="AW208" s="18">
        <v>68176.39</v>
      </c>
      <c r="AX208" s="20">
        <f t="shared" si="138"/>
        <v>38445.858991000001</v>
      </c>
    </row>
    <row r="209" spans="2:50" x14ac:dyDescent="0.3">
      <c r="B209" s="16" t="s">
        <v>210</v>
      </c>
      <c r="C209" s="17">
        <v>7082432.9662290001</v>
      </c>
      <c r="D209" s="18">
        <v>14172529.882999999</v>
      </c>
      <c r="E209" s="17">
        <f t="shared" si="124"/>
        <v>7090096.9167709993</v>
      </c>
      <c r="F209" s="17">
        <v>631316.79703000002</v>
      </c>
      <c r="G209" s="18">
        <v>667061.61399999994</v>
      </c>
      <c r="H209" s="17">
        <f t="shared" si="125"/>
        <v>35744.816969999927</v>
      </c>
      <c r="I209" s="17">
        <v>515340.99312</v>
      </c>
      <c r="J209" s="18">
        <v>1079233.307</v>
      </c>
      <c r="K209" s="17">
        <f t="shared" si="126"/>
        <v>563892.31388000003</v>
      </c>
      <c r="L209" s="17">
        <v>7753.4719999999998</v>
      </c>
      <c r="M209" s="18">
        <v>7753.4719999999998</v>
      </c>
      <c r="N209" s="17">
        <f t="shared" si="123"/>
        <v>0</v>
      </c>
      <c r="O209" s="17">
        <v>1286.24999</v>
      </c>
      <c r="P209" s="18">
        <v>83358.668999999994</v>
      </c>
      <c r="Q209" s="17">
        <f t="shared" si="127"/>
        <v>82072.419009999998</v>
      </c>
      <c r="R209" s="17">
        <v>320905.75695000001</v>
      </c>
      <c r="S209" s="18">
        <v>187240.91200000001</v>
      </c>
      <c r="T209" s="17">
        <f t="shared" si="128"/>
        <v>-133664.84495</v>
      </c>
      <c r="U209" s="17">
        <v>236575.09169999999</v>
      </c>
      <c r="V209" s="18">
        <v>11548.097</v>
      </c>
      <c r="W209" s="17">
        <f t="shared" si="129"/>
        <v>-225026.99469999998</v>
      </c>
      <c r="X209" s="17">
        <v>7224.0433000000003</v>
      </c>
      <c r="Y209" s="18">
        <v>61717.239000000001</v>
      </c>
      <c r="Z209" s="17">
        <f t="shared" si="130"/>
        <v>54493.195700000004</v>
      </c>
      <c r="AA209" s="17">
        <v>30949.347610000001</v>
      </c>
      <c r="AB209" s="18">
        <v>69002.035999999993</v>
      </c>
      <c r="AC209" s="17">
        <f t="shared" si="131"/>
        <v>38052.688389999996</v>
      </c>
      <c r="AD209" s="17">
        <v>302285.64574499999</v>
      </c>
      <c r="AE209" s="18">
        <v>365516.39799999999</v>
      </c>
      <c r="AF209" s="17">
        <f t="shared" si="132"/>
        <v>63230.752254999999</v>
      </c>
      <c r="AG209" s="17">
        <v>33735.59618</v>
      </c>
      <c r="AH209" s="18">
        <v>53388.286999999997</v>
      </c>
      <c r="AI209" s="17">
        <f t="shared" si="133"/>
        <v>19652.690819999996</v>
      </c>
      <c r="AJ209" s="17">
        <v>208510.15539999999</v>
      </c>
      <c r="AK209" s="18">
        <v>263603.22600000002</v>
      </c>
      <c r="AL209" s="17">
        <f t="shared" si="134"/>
        <v>55093.070600000035</v>
      </c>
      <c r="AM209" s="17">
        <v>338976.174069</v>
      </c>
      <c r="AN209" s="18">
        <v>665705.89</v>
      </c>
      <c r="AO209" s="17">
        <f t="shared" si="135"/>
        <v>326729.71593100001</v>
      </c>
      <c r="AP209" s="17">
        <v>27640.293000000001</v>
      </c>
      <c r="AQ209" s="18">
        <v>79706.754000000001</v>
      </c>
      <c r="AR209" s="17">
        <f t="shared" si="136"/>
        <v>52066.460999999996</v>
      </c>
      <c r="AS209" s="17">
        <v>87.611000000000004</v>
      </c>
      <c r="AT209" s="18">
        <v>1196.973</v>
      </c>
      <c r="AU209" s="17">
        <f t="shared" si="137"/>
        <v>1109.3619999999999</v>
      </c>
      <c r="AV209" s="17">
        <v>6984425.3961349996</v>
      </c>
      <c r="AW209" s="18">
        <v>14251453.844000001</v>
      </c>
      <c r="AX209" s="20">
        <f t="shared" si="138"/>
        <v>7267028.4478650009</v>
      </c>
    </row>
    <row r="210" spans="2:50" x14ac:dyDescent="0.3">
      <c r="B210" s="16" t="s">
        <v>379</v>
      </c>
      <c r="C210" s="17">
        <v>21.417729999999999</v>
      </c>
      <c r="D210" s="18">
        <v>162.71899999999999</v>
      </c>
      <c r="E210" s="17">
        <f t="shared" si="124"/>
        <v>141.30126999999999</v>
      </c>
      <c r="F210" s="17">
        <v>52525.732940000002</v>
      </c>
      <c r="G210" s="18">
        <v>65226.122000000003</v>
      </c>
      <c r="H210" s="17">
        <f t="shared" si="125"/>
        <v>12700.389060000001</v>
      </c>
      <c r="I210" s="17">
        <v>0</v>
      </c>
      <c r="J210" s="18">
        <v>15.249000000000001</v>
      </c>
      <c r="K210" s="17">
        <f t="shared" si="126"/>
        <v>15.249000000000001</v>
      </c>
      <c r="L210" s="17">
        <v>0</v>
      </c>
      <c r="M210" s="18">
        <v>0</v>
      </c>
      <c r="N210" s="17">
        <f t="shared" si="123"/>
        <v>0</v>
      </c>
      <c r="O210" s="17">
        <v>0</v>
      </c>
      <c r="P210" s="18">
        <v>0</v>
      </c>
      <c r="Q210" s="17">
        <f t="shared" si="127"/>
        <v>0</v>
      </c>
      <c r="R210" s="17">
        <v>51315.256090000003</v>
      </c>
      <c r="S210" s="18">
        <v>29179.848000000002</v>
      </c>
      <c r="T210" s="17">
        <f t="shared" si="128"/>
        <v>-22135.408090000001</v>
      </c>
      <c r="U210" s="17">
        <v>51283.199999999997</v>
      </c>
      <c r="V210" s="18">
        <v>29141.573</v>
      </c>
      <c r="W210" s="17">
        <f t="shared" si="129"/>
        <v>-22141.626999999997</v>
      </c>
      <c r="X210" s="17">
        <v>2.0760900000000002</v>
      </c>
      <c r="Y210" s="18">
        <v>51.680999999999997</v>
      </c>
      <c r="Z210" s="17">
        <f t="shared" si="130"/>
        <v>49.604909999999997</v>
      </c>
      <c r="AA210" s="17">
        <v>103.63525</v>
      </c>
      <c r="AB210" s="18">
        <v>1835.2339999999999</v>
      </c>
      <c r="AC210" s="17">
        <f t="shared" si="131"/>
        <v>1731.5987499999999</v>
      </c>
      <c r="AD210" s="17">
        <v>165.23482999999999</v>
      </c>
      <c r="AE210" s="18">
        <v>572.49900000000002</v>
      </c>
      <c r="AF210" s="17">
        <f t="shared" si="132"/>
        <v>407.26417000000004</v>
      </c>
      <c r="AG210" s="17">
        <v>64.585139999999996</v>
      </c>
      <c r="AH210" s="18">
        <v>58.853000000000002</v>
      </c>
      <c r="AI210" s="17">
        <f t="shared" si="133"/>
        <v>-5.732139999999994</v>
      </c>
      <c r="AJ210" s="17">
        <v>31.3277</v>
      </c>
      <c r="AK210" s="18">
        <v>20.933</v>
      </c>
      <c r="AL210" s="17">
        <f t="shared" si="134"/>
        <v>-10.3947</v>
      </c>
      <c r="AM210" s="17">
        <v>785.96087</v>
      </c>
      <c r="AN210" s="18">
        <v>2260.607</v>
      </c>
      <c r="AO210" s="17">
        <f t="shared" si="135"/>
        <v>1474.6461300000001</v>
      </c>
      <c r="AP210" s="17">
        <v>70.3</v>
      </c>
      <c r="AQ210" s="18">
        <v>30111.190999999999</v>
      </c>
      <c r="AR210" s="17">
        <f t="shared" si="136"/>
        <v>30040.891</v>
      </c>
      <c r="AS210" s="17">
        <v>2.4</v>
      </c>
      <c r="AT210" s="18">
        <v>1178.8510000000001</v>
      </c>
      <c r="AU210" s="17">
        <f t="shared" si="137"/>
        <v>1176.451</v>
      </c>
      <c r="AV210" s="17">
        <v>6.3746999999999998</v>
      </c>
      <c r="AW210" s="18">
        <v>30245.591</v>
      </c>
      <c r="AX210" s="20">
        <f t="shared" si="138"/>
        <v>30239.2163</v>
      </c>
    </row>
    <row r="211" spans="2:50" x14ac:dyDescent="0.3">
      <c r="B211" s="16" t="s">
        <v>377</v>
      </c>
      <c r="C211" s="17">
        <v>2.766</v>
      </c>
      <c r="D211" s="18">
        <v>608.29200000000003</v>
      </c>
      <c r="E211" s="17">
        <f t="shared" si="124"/>
        <v>605.52600000000007</v>
      </c>
      <c r="F211" s="17">
        <v>7054.8921</v>
      </c>
      <c r="G211" s="18">
        <v>12031.429</v>
      </c>
      <c r="H211" s="17">
        <f t="shared" si="125"/>
        <v>4976.5369000000001</v>
      </c>
      <c r="I211" s="17">
        <v>41911.040000000001</v>
      </c>
      <c r="J211" s="18">
        <v>1038.788</v>
      </c>
      <c r="K211" s="17">
        <f t="shared" si="126"/>
        <v>-40872.252</v>
      </c>
      <c r="L211" s="17">
        <v>0</v>
      </c>
      <c r="M211" s="18">
        <v>0</v>
      </c>
      <c r="N211" s="17">
        <f t="shared" si="123"/>
        <v>0</v>
      </c>
      <c r="O211" s="17">
        <v>0</v>
      </c>
      <c r="P211" s="18">
        <v>0</v>
      </c>
      <c r="Q211" s="17">
        <f t="shared" si="127"/>
        <v>0</v>
      </c>
      <c r="R211" s="17">
        <v>2771.328</v>
      </c>
      <c r="S211" s="18">
        <v>7878.5959999999995</v>
      </c>
      <c r="T211" s="17">
        <f t="shared" si="128"/>
        <v>5107.268</v>
      </c>
      <c r="U211" s="17">
        <v>2679.2869999999998</v>
      </c>
      <c r="V211" s="18">
        <v>5629.4660000000003</v>
      </c>
      <c r="W211" s="17">
        <f t="shared" si="129"/>
        <v>2950.1790000000005</v>
      </c>
      <c r="X211" s="17">
        <v>7.0000000000000007E-2</v>
      </c>
      <c r="Y211" s="18">
        <v>0</v>
      </c>
      <c r="Z211" s="17">
        <f t="shared" si="130"/>
        <v>-7.0000000000000007E-2</v>
      </c>
      <c r="AA211" s="17">
        <v>36.162999999999997</v>
      </c>
      <c r="AB211" s="18">
        <v>8.6690000000000005</v>
      </c>
      <c r="AC211" s="17">
        <f t="shared" si="131"/>
        <v>-27.493999999999996</v>
      </c>
      <c r="AD211" s="17">
        <v>558.75369999999998</v>
      </c>
      <c r="AE211" s="18">
        <v>671.87699999999995</v>
      </c>
      <c r="AF211" s="17">
        <f t="shared" si="132"/>
        <v>113.12329999999997</v>
      </c>
      <c r="AG211" s="17">
        <v>4.4484000000000004</v>
      </c>
      <c r="AH211" s="18">
        <v>1.016</v>
      </c>
      <c r="AI211" s="17">
        <f t="shared" si="133"/>
        <v>-3.4324000000000003</v>
      </c>
      <c r="AJ211" s="17">
        <v>0.23200000000000001</v>
      </c>
      <c r="AK211" s="18">
        <v>152.87</v>
      </c>
      <c r="AL211" s="17">
        <f t="shared" si="134"/>
        <v>152.63800000000001</v>
      </c>
      <c r="AM211" s="17">
        <v>3674.4414999999999</v>
      </c>
      <c r="AN211" s="18">
        <v>3033.2579999999998</v>
      </c>
      <c r="AO211" s="17">
        <f t="shared" si="135"/>
        <v>-641.18350000000009</v>
      </c>
      <c r="AP211" s="17">
        <v>17697.54</v>
      </c>
      <c r="AQ211" s="18">
        <v>0</v>
      </c>
      <c r="AR211" s="17">
        <f t="shared" si="136"/>
        <v>-17697.54</v>
      </c>
      <c r="AS211" s="17">
        <v>24219.200000000001</v>
      </c>
      <c r="AT211" s="18">
        <v>1049.6579999999999</v>
      </c>
      <c r="AU211" s="17">
        <f t="shared" si="137"/>
        <v>-23169.542000000001</v>
      </c>
      <c r="AV211" s="17">
        <v>6.5214999999999996</v>
      </c>
      <c r="AW211" s="18">
        <v>882.56500000000005</v>
      </c>
      <c r="AX211" s="20">
        <f t="shared" si="138"/>
        <v>876.04350000000011</v>
      </c>
    </row>
    <row r="212" spans="2:50" x14ac:dyDescent="0.3">
      <c r="B212" s="16" t="s">
        <v>445</v>
      </c>
      <c r="C212" s="17">
        <v>383786.06166000001</v>
      </c>
      <c r="D212" s="18">
        <v>560724.78799999994</v>
      </c>
      <c r="E212" s="17">
        <f t="shared" si="124"/>
        <v>176938.72633999994</v>
      </c>
      <c r="F212" s="17">
        <v>270132.14610999997</v>
      </c>
      <c r="G212" s="18">
        <v>181001.101</v>
      </c>
      <c r="H212" s="17">
        <f t="shared" si="125"/>
        <v>-89131.045109999977</v>
      </c>
      <c r="I212" s="17">
        <v>893992.72840000002</v>
      </c>
      <c r="J212" s="18">
        <v>343270.52299999999</v>
      </c>
      <c r="K212" s="17">
        <f t="shared" si="126"/>
        <v>-550722.20540000009</v>
      </c>
      <c r="L212" s="17">
        <v>0</v>
      </c>
      <c r="M212" s="18">
        <v>0</v>
      </c>
      <c r="N212" s="17">
        <f t="shared" si="123"/>
        <v>0</v>
      </c>
      <c r="O212" s="17">
        <v>144787.93100000001</v>
      </c>
      <c r="P212" s="18">
        <v>97925.67</v>
      </c>
      <c r="Q212" s="17">
        <f t="shared" si="127"/>
        <v>-46862.261000000013</v>
      </c>
      <c r="R212" s="17">
        <v>103472.7564</v>
      </c>
      <c r="S212" s="18">
        <v>3485.1149999999998</v>
      </c>
      <c r="T212" s="17">
        <f t="shared" si="128"/>
        <v>-99987.641399999993</v>
      </c>
      <c r="U212" s="17">
        <v>17515.6774</v>
      </c>
      <c r="V212" s="18">
        <v>402.00299999999999</v>
      </c>
      <c r="W212" s="17">
        <f t="shared" si="129"/>
        <v>-17113.6744</v>
      </c>
      <c r="X212" s="17">
        <v>349801.24200000003</v>
      </c>
      <c r="Y212" s="18">
        <v>140.75</v>
      </c>
      <c r="Z212" s="17">
        <f t="shared" si="130"/>
        <v>-349660.49200000003</v>
      </c>
      <c r="AA212" s="17">
        <v>120002.8664</v>
      </c>
      <c r="AB212" s="18">
        <v>70264.065000000002</v>
      </c>
      <c r="AC212" s="17">
        <f t="shared" si="131"/>
        <v>-49738.801399999997</v>
      </c>
      <c r="AD212" s="17">
        <v>136381.08911500001</v>
      </c>
      <c r="AE212" s="18">
        <v>179710.16399999999</v>
      </c>
      <c r="AF212" s="17">
        <f t="shared" si="132"/>
        <v>43329.07488499998</v>
      </c>
      <c r="AG212" s="17">
        <v>18187.387021999999</v>
      </c>
      <c r="AH212" s="18">
        <v>12907.134</v>
      </c>
      <c r="AI212" s="17">
        <f t="shared" si="133"/>
        <v>-5280.253021999999</v>
      </c>
      <c r="AJ212" s="17">
        <v>107933.80425</v>
      </c>
      <c r="AK212" s="18">
        <v>15253.074000000001</v>
      </c>
      <c r="AL212" s="17">
        <f t="shared" si="134"/>
        <v>-92680.730249999993</v>
      </c>
      <c r="AM212" s="17">
        <v>28711.707863</v>
      </c>
      <c r="AN212" s="18">
        <v>26034.766</v>
      </c>
      <c r="AO212" s="17">
        <f t="shared" si="135"/>
        <v>-2676.941863</v>
      </c>
      <c r="AP212" s="17">
        <v>177232.565</v>
      </c>
      <c r="AQ212" s="18">
        <v>122409.155</v>
      </c>
      <c r="AR212" s="17">
        <f t="shared" si="136"/>
        <v>-54823.41</v>
      </c>
      <c r="AS212" s="17">
        <v>1126.6660999999999</v>
      </c>
      <c r="AT212" s="18">
        <v>1029.7619999999999</v>
      </c>
      <c r="AU212" s="17">
        <f t="shared" si="137"/>
        <v>-96.904099999999971</v>
      </c>
      <c r="AV212" s="17">
        <v>682293.33802000002</v>
      </c>
      <c r="AW212" s="18">
        <v>776171.58200000005</v>
      </c>
      <c r="AX212" s="20">
        <f t="shared" si="138"/>
        <v>93878.243980000028</v>
      </c>
    </row>
    <row r="213" spans="2:50" x14ac:dyDescent="0.3">
      <c r="B213" s="16" t="s">
        <v>200</v>
      </c>
      <c r="C213" s="17">
        <v>720.56799999999998</v>
      </c>
      <c r="D213" s="18">
        <v>485.15300000000002</v>
      </c>
      <c r="E213" s="17">
        <f t="shared" si="124"/>
        <v>-235.41499999999996</v>
      </c>
      <c r="F213" s="17">
        <v>11033.62204</v>
      </c>
      <c r="G213" s="18">
        <v>62687.883999999998</v>
      </c>
      <c r="H213" s="17">
        <f t="shared" si="125"/>
        <v>51654.261959999996</v>
      </c>
      <c r="I213" s="17">
        <v>4560.8339999999998</v>
      </c>
      <c r="J213" s="18">
        <v>1787.1790000000001</v>
      </c>
      <c r="K213" s="17">
        <f t="shared" si="126"/>
        <v>-2773.6549999999997</v>
      </c>
      <c r="L213" s="17">
        <v>0</v>
      </c>
      <c r="M213" s="18">
        <v>0</v>
      </c>
      <c r="N213" s="17">
        <f t="shared" si="123"/>
        <v>0</v>
      </c>
      <c r="O213" s="17">
        <v>460.78100000000001</v>
      </c>
      <c r="P213" s="18">
        <v>506.2</v>
      </c>
      <c r="Q213" s="17">
        <f t="shared" si="127"/>
        <v>45.418999999999983</v>
      </c>
      <c r="R213" s="17">
        <v>2555.873</v>
      </c>
      <c r="S213" s="18">
        <v>56326.01</v>
      </c>
      <c r="T213" s="17">
        <f t="shared" si="128"/>
        <v>53770.137000000002</v>
      </c>
      <c r="U213" s="17">
        <v>1263.075</v>
      </c>
      <c r="V213" s="18">
        <v>55800.805999999997</v>
      </c>
      <c r="W213" s="17">
        <f t="shared" si="129"/>
        <v>54537.731</v>
      </c>
      <c r="X213" s="17">
        <v>3.052</v>
      </c>
      <c r="Y213" s="18">
        <v>0</v>
      </c>
      <c r="Z213" s="17">
        <f t="shared" si="130"/>
        <v>-3.052</v>
      </c>
      <c r="AA213" s="17">
        <v>188.86758</v>
      </c>
      <c r="AB213" s="18">
        <v>70.691999999999993</v>
      </c>
      <c r="AC213" s="17">
        <f t="shared" si="131"/>
        <v>-118.17558000000001</v>
      </c>
      <c r="AD213" s="17">
        <v>3811.0798</v>
      </c>
      <c r="AE213" s="18">
        <v>2151.9209999999998</v>
      </c>
      <c r="AF213" s="17">
        <f t="shared" si="132"/>
        <v>-1659.1588000000002</v>
      </c>
      <c r="AG213" s="17">
        <v>4920.8847500000002</v>
      </c>
      <c r="AH213" s="18">
        <v>175.35</v>
      </c>
      <c r="AI213" s="17">
        <f t="shared" si="133"/>
        <v>-4745.5347499999998</v>
      </c>
      <c r="AJ213" s="17">
        <v>28.623000000000001</v>
      </c>
      <c r="AK213" s="18">
        <v>2.391</v>
      </c>
      <c r="AL213" s="17">
        <f t="shared" si="134"/>
        <v>-26.231999999999999</v>
      </c>
      <c r="AM213" s="17">
        <v>3871.91921</v>
      </c>
      <c r="AN213" s="18">
        <v>4158.9430000000002</v>
      </c>
      <c r="AO213" s="17">
        <f t="shared" si="135"/>
        <v>287.02379000000019</v>
      </c>
      <c r="AP213" s="17">
        <v>0.73370000000000002</v>
      </c>
      <c r="AQ213" s="18">
        <v>1.4999999999999999E-2</v>
      </c>
      <c r="AR213" s="17">
        <f t="shared" si="136"/>
        <v>-0.71870000000000001</v>
      </c>
      <c r="AS213" s="17">
        <v>397.12099999999998</v>
      </c>
      <c r="AT213" s="18">
        <v>1015.499</v>
      </c>
      <c r="AU213" s="17">
        <f t="shared" si="137"/>
        <v>618.37800000000004</v>
      </c>
      <c r="AV213" s="17">
        <v>535.71400000000006</v>
      </c>
      <c r="AW213" s="18">
        <v>1059.4100000000001</v>
      </c>
      <c r="AX213" s="20">
        <f t="shared" si="138"/>
        <v>523.69600000000003</v>
      </c>
    </row>
    <row r="214" spans="2:50" x14ac:dyDescent="0.3">
      <c r="B214" s="16" t="s">
        <v>580</v>
      </c>
      <c r="C214" s="17">
        <v>7511458.6496099997</v>
      </c>
      <c r="D214" s="18">
        <v>5739815.4450000003</v>
      </c>
      <c r="E214" s="17">
        <f t="shared" si="124"/>
        <v>-1771643.2046099994</v>
      </c>
      <c r="F214" s="17">
        <v>398620.86279300001</v>
      </c>
      <c r="G214" s="18">
        <v>156997.99600000001</v>
      </c>
      <c r="H214" s="17">
        <f t="shared" si="125"/>
        <v>-241622.86679299999</v>
      </c>
      <c r="I214" s="17">
        <v>70408.412379999994</v>
      </c>
      <c r="J214" s="18">
        <v>32366.893</v>
      </c>
      <c r="K214" s="17">
        <f t="shared" si="126"/>
        <v>-38041.519379999998</v>
      </c>
      <c r="L214" s="17">
        <v>0</v>
      </c>
      <c r="M214" s="18">
        <v>0</v>
      </c>
      <c r="N214" s="17">
        <f t="shared" si="123"/>
        <v>0</v>
      </c>
      <c r="O214" s="17">
        <v>29681.830999999998</v>
      </c>
      <c r="P214" s="18">
        <v>3861.7939999999999</v>
      </c>
      <c r="Q214" s="17">
        <f t="shared" si="127"/>
        <v>-25820.036999999997</v>
      </c>
      <c r="R214" s="17">
        <v>56494.721100000002</v>
      </c>
      <c r="S214" s="18">
        <v>17404.939999999999</v>
      </c>
      <c r="T214" s="17">
        <f t="shared" si="128"/>
        <v>-39089.781100000007</v>
      </c>
      <c r="U214" s="17">
        <v>52568.137199999997</v>
      </c>
      <c r="V214" s="18">
        <v>16760.598999999998</v>
      </c>
      <c r="W214" s="17">
        <f t="shared" si="129"/>
        <v>-35807.538199999995</v>
      </c>
      <c r="X214" s="17">
        <v>2209.0050000000001</v>
      </c>
      <c r="Y214" s="18">
        <v>38434.192000000003</v>
      </c>
      <c r="Z214" s="17">
        <f t="shared" si="130"/>
        <v>36225.187000000005</v>
      </c>
      <c r="AA214" s="17">
        <v>734.814842</v>
      </c>
      <c r="AB214" s="18">
        <v>6613.1909999999998</v>
      </c>
      <c r="AC214" s="17">
        <f t="shared" si="131"/>
        <v>5878.376158</v>
      </c>
      <c r="AD214" s="17">
        <v>77696.548106000002</v>
      </c>
      <c r="AE214" s="18">
        <v>13179.829</v>
      </c>
      <c r="AF214" s="17">
        <f t="shared" si="132"/>
        <v>-64516.719106000004</v>
      </c>
      <c r="AG214" s="17">
        <v>17367.012647</v>
      </c>
      <c r="AH214" s="18">
        <v>24417.423999999999</v>
      </c>
      <c r="AI214" s="17">
        <f t="shared" si="133"/>
        <v>7050.4113529999995</v>
      </c>
      <c r="AJ214" s="17">
        <v>1121.4269999999999</v>
      </c>
      <c r="AK214" s="18">
        <v>505.72699999999998</v>
      </c>
      <c r="AL214" s="17">
        <f t="shared" si="134"/>
        <v>-615.69999999999993</v>
      </c>
      <c r="AM214" s="17">
        <v>51047.777328999997</v>
      </c>
      <c r="AN214" s="18">
        <v>63905.478000000003</v>
      </c>
      <c r="AO214" s="17">
        <f t="shared" si="135"/>
        <v>12857.700671000006</v>
      </c>
      <c r="AP214" s="17">
        <v>1980.5624</v>
      </c>
      <c r="AQ214" s="18">
        <v>108.286</v>
      </c>
      <c r="AR214" s="17">
        <f t="shared" si="136"/>
        <v>-1872.2764</v>
      </c>
      <c r="AS214" s="17">
        <v>299.41000000000003</v>
      </c>
      <c r="AT214" s="18">
        <v>970.34199999999998</v>
      </c>
      <c r="AU214" s="17">
        <f t="shared" si="137"/>
        <v>670.93200000000002</v>
      </c>
      <c r="AV214" s="17">
        <v>7773517.2087589996</v>
      </c>
      <c r="AW214" s="18">
        <v>5763749.2130000005</v>
      </c>
      <c r="AX214" s="20">
        <f t="shared" si="138"/>
        <v>-2009767.9957589991</v>
      </c>
    </row>
    <row r="215" spans="2:50" x14ac:dyDescent="0.3">
      <c r="B215" s="16" t="s">
        <v>179</v>
      </c>
      <c r="C215" s="17">
        <v>146433.3743</v>
      </c>
      <c r="D215" s="18">
        <v>140629.489</v>
      </c>
      <c r="E215" s="17">
        <f t="shared" si="124"/>
        <v>-5803.8852999999945</v>
      </c>
      <c r="F215" s="17">
        <v>5904.7657440000003</v>
      </c>
      <c r="G215" s="18">
        <v>15399.041999999999</v>
      </c>
      <c r="H215" s="17">
        <f t="shared" si="125"/>
        <v>9494.2762559999992</v>
      </c>
      <c r="I215" s="17">
        <v>0</v>
      </c>
      <c r="J215" s="18">
        <v>0</v>
      </c>
      <c r="K215" s="17">
        <f t="shared" si="126"/>
        <v>0</v>
      </c>
      <c r="L215" s="17">
        <v>0</v>
      </c>
      <c r="M215" s="18">
        <v>0</v>
      </c>
      <c r="N215" s="17">
        <f t="shared" si="123"/>
        <v>0</v>
      </c>
      <c r="O215" s="17">
        <v>0</v>
      </c>
      <c r="P215" s="18">
        <v>0</v>
      </c>
      <c r="Q215" s="17">
        <f t="shared" si="127"/>
        <v>0</v>
      </c>
      <c r="R215" s="17">
        <v>9204.6749999999993</v>
      </c>
      <c r="S215" s="18">
        <v>993.53899999999999</v>
      </c>
      <c r="T215" s="17">
        <f t="shared" si="128"/>
        <v>-8211.1359999999986</v>
      </c>
      <c r="U215" s="17">
        <v>2.62</v>
      </c>
      <c r="V215" s="18">
        <v>960.18399999999997</v>
      </c>
      <c r="W215" s="17">
        <f t="shared" si="129"/>
        <v>957.56399999999996</v>
      </c>
      <c r="X215" s="17">
        <v>0</v>
      </c>
      <c r="Y215" s="18">
        <v>0</v>
      </c>
      <c r="Z215" s="17">
        <f t="shared" si="130"/>
        <v>0</v>
      </c>
      <c r="AA215" s="17">
        <v>50.587000000000003</v>
      </c>
      <c r="AB215" s="18">
        <v>706.59900000000005</v>
      </c>
      <c r="AC215" s="17">
        <f t="shared" si="131"/>
        <v>656.01200000000006</v>
      </c>
      <c r="AD215" s="17">
        <v>780.98587999999995</v>
      </c>
      <c r="AE215" s="18">
        <v>10064.544</v>
      </c>
      <c r="AF215" s="17">
        <f t="shared" si="132"/>
        <v>9283.5581199999997</v>
      </c>
      <c r="AG215" s="17">
        <v>41.053220000000003</v>
      </c>
      <c r="AH215" s="18">
        <v>135.77099999999999</v>
      </c>
      <c r="AI215" s="17">
        <f t="shared" si="133"/>
        <v>94.717779999999976</v>
      </c>
      <c r="AJ215" s="17">
        <v>589.33000000000004</v>
      </c>
      <c r="AK215" s="18">
        <v>1.821</v>
      </c>
      <c r="AL215" s="17">
        <f t="shared" si="134"/>
        <v>-587.50900000000001</v>
      </c>
      <c r="AM215" s="17">
        <v>1162.1811439999999</v>
      </c>
      <c r="AN215" s="18">
        <v>2655.3330000000001</v>
      </c>
      <c r="AO215" s="17">
        <f t="shared" si="135"/>
        <v>1493.1518560000002</v>
      </c>
      <c r="AP215" s="17">
        <v>0</v>
      </c>
      <c r="AQ215" s="18">
        <v>20.29</v>
      </c>
      <c r="AR215" s="17">
        <f t="shared" si="136"/>
        <v>20.29</v>
      </c>
      <c r="AS215" s="17">
        <v>0</v>
      </c>
      <c r="AT215" s="18">
        <v>850.6</v>
      </c>
      <c r="AU215" s="17">
        <f t="shared" si="137"/>
        <v>850.6</v>
      </c>
      <c r="AV215" s="17">
        <v>140509.3278</v>
      </c>
      <c r="AW215" s="18">
        <v>140620.32399999999</v>
      </c>
      <c r="AX215" s="20">
        <f t="shared" si="138"/>
        <v>110.99619999999413</v>
      </c>
    </row>
    <row r="216" spans="2:50" x14ac:dyDescent="0.3">
      <c r="B216" s="16" t="s">
        <v>276</v>
      </c>
      <c r="C216" s="17">
        <v>0</v>
      </c>
      <c r="D216" s="18">
        <v>0</v>
      </c>
      <c r="E216" s="17">
        <f t="shared" si="124"/>
        <v>0</v>
      </c>
      <c r="F216" s="17">
        <v>47.461799999999997</v>
      </c>
      <c r="G216" s="18">
        <v>45.506999999999998</v>
      </c>
      <c r="H216" s="17">
        <f t="shared" si="125"/>
        <v>-1.9547999999999988</v>
      </c>
      <c r="I216" s="17">
        <v>498.68770000000001</v>
      </c>
      <c r="J216" s="18">
        <v>697.99300000000005</v>
      </c>
      <c r="K216" s="17">
        <f t="shared" si="126"/>
        <v>199.30530000000005</v>
      </c>
      <c r="L216" s="17">
        <v>0</v>
      </c>
      <c r="M216" s="18">
        <v>0</v>
      </c>
      <c r="N216" s="17">
        <f t="shared" si="123"/>
        <v>0</v>
      </c>
      <c r="O216" s="17">
        <v>0</v>
      </c>
      <c r="P216" s="18">
        <v>0</v>
      </c>
      <c r="Q216" s="17">
        <f t="shared" si="127"/>
        <v>0</v>
      </c>
      <c r="R216" s="17">
        <v>0</v>
      </c>
      <c r="S216" s="18">
        <v>0</v>
      </c>
      <c r="T216" s="17">
        <f t="shared" si="128"/>
        <v>0</v>
      </c>
      <c r="U216" s="17">
        <v>0</v>
      </c>
      <c r="V216" s="18">
        <v>0</v>
      </c>
      <c r="W216" s="17">
        <f t="shared" si="129"/>
        <v>0</v>
      </c>
      <c r="X216" s="17">
        <v>0</v>
      </c>
      <c r="Y216" s="18">
        <v>0</v>
      </c>
      <c r="Z216" s="17">
        <f t="shared" si="130"/>
        <v>0</v>
      </c>
      <c r="AA216" s="17">
        <v>0</v>
      </c>
      <c r="AB216" s="18">
        <v>0</v>
      </c>
      <c r="AC216" s="17">
        <f t="shared" si="131"/>
        <v>0</v>
      </c>
      <c r="AD216" s="17">
        <v>0</v>
      </c>
      <c r="AE216" s="18">
        <v>0.35099999999999998</v>
      </c>
      <c r="AF216" s="17">
        <f t="shared" si="132"/>
        <v>0.35099999999999998</v>
      </c>
      <c r="AG216" s="17">
        <v>4.7999999999999996E-3</v>
      </c>
      <c r="AH216" s="18">
        <v>0</v>
      </c>
      <c r="AI216" s="17">
        <f t="shared" si="133"/>
        <v>-4.7999999999999996E-3</v>
      </c>
      <c r="AJ216" s="17">
        <v>0</v>
      </c>
      <c r="AK216" s="18">
        <v>0</v>
      </c>
      <c r="AL216" s="17">
        <f t="shared" si="134"/>
        <v>0</v>
      </c>
      <c r="AM216" s="17">
        <v>0</v>
      </c>
      <c r="AN216" s="18">
        <v>1.29</v>
      </c>
      <c r="AO216" s="17">
        <f t="shared" si="135"/>
        <v>1.29</v>
      </c>
      <c r="AP216" s="17">
        <v>0</v>
      </c>
      <c r="AQ216" s="18">
        <v>0</v>
      </c>
      <c r="AR216" s="17">
        <f t="shared" si="136"/>
        <v>0</v>
      </c>
      <c r="AS216" s="17">
        <v>546.14469999999994</v>
      </c>
      <c r="AT216" s="18">
        <v>741.85900000000004</v>
      </c>
      <c r="AU216" s="17">
        <f t="shared" si="137"/>
        <v>195.71430000000009</v>
      </c>
      <c r="AV216" s="17">
        <v>0</v>
      </c>
      <c r="AW216" s="18">
        <v>0</v>
      </c>
      <c r="AX216" s="20">
        <f t="shared" si="138"/>
        <v>0</v>
      </c>
    </row>
    <row r="217" spans="2:50" x14ac:dyDescent="0.3">
      <c r="B217" s="16" t="s">
        <v>274</v>
      </c>
      <c r="C217" s="17">
        <v>0.2</v>
      </c>
      <c r="D217" s="18">
        <v>0.43</v>
      </c>
      <c r="E217" s="17">
        <f t="shared" si="124"/>
        <v>0.22999999999999998</v>
      </c>
      <c r="F217" s="17">
        <v>2327.1185</v>
      </c>
      <c r="G217" s="18">
        <v>2311.6260000000002</v>
      </c>
      <c r="H217" s="17">
        <f t="shared" si="125"/>
        <v>-15.492499999999836</v>
      </c>
      <c r="I217" s="17">
        <v>2261.38</v>
      </c>
      <c r="J217" s="18">
        <v>3422.72</v>
      </c>
      <c r="K217" s="17">
        <f t="shared" si="126"/>
        <v>1161.3399999999997</v>
      </c>
      <c r="L217" s="17">
        <v>0</v>
      </c>
      <c r="M217" s="18">
        <v>0</v>
      </c>
      <c r="N217" s="17">
        <f t="shared" si="123"/>
        <v>0</v>
      </c>
      <c r="O217" s="17">
        <v>0</v>
      </c>
      <c r="P217" s="18">
        <v>0</v>
      </c>
      <c r="Q217" s="17">
        <f t="shared" si="127"/>
        <v>0</v>
      </c>
      <c r="R217" s="17">
        <v>2672.79</v>
      </c>
      <c r="S217" s="18">
        <v>3872.88</v>
      </c>
      <c r="T217" s="17">
        <f t="shared" si="128"/>
        <v>1200.0900000000001</v>
      </c>
      <c r="U217" s="17">
        <v>2672.79</v>
      </c>
      <c r="V217" s="18">
        <v>3872.7530000000002</v>
      </c>
      <c r="W217" s="17">
        <f t="shared" si="129"/>
        <v>1199.9630000000002</v>
      </c>
      <c r="X217" s="17">
        <v>0</v>
      </c>
      <c r="Y217" s="18">
        <v>0</v>
      </c>
      <c r="Z217" s="17">
        <f t="shared" si="130"/>
        <v>0</v>
      </c>
      <c r="AA217" s="17">
        <v>17</v>
      </c>
      <c r="AB217" s="18">
        <v>680.80399999999997</v>
      </c>
      <c r="AC217" s="17">
        <f t="shared" si="131"/>
        <v>663.80399999999997</v>
      </c>
      <c r="AD217" s="17">
        <v>770.94</v>
      </c>
      <c r="AE217" s="18">
        <v>0.37</v>
      </c>
      <c r="AF217" s="17">
        <f t="shared" si="132"/>
        <v>-770.57</v>
      </c>
      <c r="AG217" s="17">
        <v>3.3035000000000001</v>
      </c>
      <c r="AH217" s="18">
        <v>0.68500000000000005</v>
      </c>
      <c r="AI217" s="17">
        <f t="shared" si="133"/>
        <v>-2.6185</v>
      </c>
      <c r="AJ217" s="17">
        <v>0</v>
      </c>
      <c r="AK217" s="18">
        <v>0</v>
      </c>
      <c r="AL217" s="17">
        <f t="shared" si="134"/>
        <v>0</v>
      </c>
      <c r="AM217" s="17">
        <v>372.81700000000001</v>
      </c>
      <c r="AN217" s="18">
        <v>437.86099999999999</v>
      </c>
      <c r="AO217" s="17">
        <f t="shared" si="135"/>
        <v>65.043999999999983</v>
      </c>
      <c r="AP217" s="17">
        <v>0</v>
      </c>
      <c r="AQ217" s="18">
        <v>0</v>
      </c>
      <c r="AR217" s="17">
        <f t="shared" si="136"/>
        <v>0</v>
      </c>
      <c r="AS217" s="17">
        <v>751.50800000000004</v>
      </c>
      <c r="AT217" s="18">
        <v>738.48500000000001</v>
      </c>
      <c r="AU217" s="17">
        <f t="shared" si="137"/>
        <v>-13.023000000000025</v>
      </c>
      <c r="AV217" s="17">
        <v>0.34</v>
      </c>
      <c r="AW217" s="18">
        <v>3.6909999999999998</v>
      </c>
      <c r="AX217" s="20">
        <f t="shared" si="138"/>
        <v>3.351</v>
      </c>
    </row>
    <row r="218" spans="2:50" x14ac:dyDescent="0.3">
      <c r="B218" s="16" t="s">
        <v>341</v>
      </c>
      <c r="C218" s="17">
        <v>33.97</v>
      </c>
      <c r="D218" s="18">
        <v>5604.51</v>
      </c>
      <c r="E218" s="17">
        <f t="shared" si="124"/>
        <v>5570.54</v>
      </c>
      <c r="F218" s="17">
        <v>82754.847842000003</v>
      </c>
      <c r="G218" s="18">
        <v>32593.823</v>
      </c>
      <c r="H218" s="17">
        <f t="shared" si="125"/>
        <v>-50161.024841999999</v>
      </c>
      <c r="I218" s="17">
        <v>26122.8181</v>
      </c>
      <c r="J218" s="18">
        <v>16034.643</v>
      </c>
      <c r="K218" s="17">
        <f t="shared" si="126"/>
        <v>-10088.1751</v>
      </c>
      <c r="L218" s="17">
        <v>0</v>
      </c>
      <c r="M218" s="18">
        <v>0</v>
      </c>
      <c r="N218" s="17">
        <f t="shared" si="123"/>
        <v>0</v>
      </c>
      <c r="O218" s="17">
        <v>0</v>
      </c>
      <c r="P218" s="18">
        <v>640.19100000000003</v>
      </c>
      <c r="Q218" s="17">
        <f t="shared" si="127"/>
        <v>640.19100000000003</v>
      </c>
      <c r="R218" s="17">
        <v>9392.6142</v>
      </c>
      <c r="S218" s="18">
        <v>1076.1369999999999</v>
      </c>
      <c r="T218" s="17">
        <f t="shared" si="128"/>
        <v>-8316.4771999999994</v>
      </c>
      <c r="U218" s="17">
        <v>8403.8371999999999</v>
      </c>
      <c r="V218" s="18">
        <v>150.67699999999999</v>
      </c>
      <c r="W218" s="17">
        <f t="shared" si="129"/>
        <v>-8253.1602000000003</v>
      </c>
      <c r="X218" s="17">
        <v>3.3000000000000002E-2</v>
      </c>
      <c r="Y218" s="18">
        <v>210.40799999999999</v>
      </c>
      <c r="Z218" s="17">
        <f t="shared" si="130"/>
        <v>210.375</v>
      </c>
      <c r="AA218" s="17">
        <v>51680.515780000002</v>
      </c>
      <c r="AB218" s="18">
        <v>536.51300000000003</v>
      </c>
      <c r="AC218" s="17">
        <f t="shared" si="131"/>
        <v>-51144.002780000003</v>
      </c>
      <c r="AD218" s="17">
        <v>6667.089774</v>
      </c>
      <c r="AE218" s="18">
        <v>21180.618999999999</v>
      </c>
      <c r="AF218" s="17">
        <f t="shared" si="132"/>
        <v>14513.529225999999</v>
      </c>
      <c r="AG218" s="17">
        <v>7090.8225499999999</v>
      </c>
      <c r="AH218" s="18">
        <v>3718.1579999999999</v>
      </c>
      <c r="AI218" s="17">
        <f t="shared" si="133"/>
        <v>-3372.66455</v>
      </c>
      <c r="AJ218" s="17">
        <v>539.84599400000002</v>
      </c>
      <c r="AK218" s="18">
        <v>289.83199999999999</v>
      </c>
      <c r="AL218" s="17">
        <f t="shared" si="134"/>
        <v>-250.01399400000003</v>
      </c>
      <c r="AM218" s="17">
        <v>17251.871406999999</v>
      </c>
      <c r="AN218" s="18">
        <v>17851.877</v>
      </c>
      <c r="AO218" s="17">
        <f t="shared" si="135"/>
        <v>600.00559300000168</v>
      </c>
      <c r="AP218" s="17">
        <v>0.10780000000000001</v>
      </c>
      <c r="AQ218" s="18">
        <v>7912.4120000000003</v>
      </c>
      <c r="AR218" s="17">
        <f t="shared" si="136"/>
        <v>7912.3042000000005</v>
      </c>
      <c r="AS218" s="17">
        <v>16232.7677</v>
      </c>
      <c r="AT218" s="18">
        <v>561.601</v>
      </c>
      <c r="AU218" s="17">
        <f t="shared" si="137"/>
        <v>-15671.1667</v>
      </c>
      <c r="AV218" s="17">
        <v>55.967737</v>
      </c>
      <c r="AW218" s="18">
        <v>8807.8320000000003</v>
      </c>
      <c r="AX218" s="20">
        <f t="shared" si="138"/>
        <v>8751.8642629999995</v>
      </c>
    </row>
    <row r="219" spans="2:50" ht="33" x14ac:dyDescent="0.3">
      <c r="B219" s="16" t="s">
        <v>411</v>
      </c>
      <c r="C219" s="17">
        <v>57.447789999999998</v>
      </c>
      <c r="D219" s="18">
        <v>17.597999999999999</v>
      </c>
      <c r="E219" s="17">
        <f t="shared" si="124"/>
        <v>-39.849789999999999</v>
      </c>
      <c r="F219" s="17">
        <v>992.62800000000004</v>
      </c>
      <c r="G219" s="18">
        <v>2265.5410000000002</v>
      </c>
      <c r="H219" s="17">
        <f t="shared" si="125"/>
        <v>1272.913</v>
      </c>
      <c r="I219" s="17">
        <v>0</v>
      </c>
      <c r="J219" s="18">
        <v>0</v>
      </c>
      <c r="K219" s="17">
        <f t="shared" si="126"/>
        <v>0</v>
      </c>
      <c r="L219" s="17">
        <v>0</v>
      </c>
      <c r="M219" s="18">
        <v>0</v>
      </c>
      <c r="N219" s="17">
        <f t="shared" si="123"/>
        <v>0</v>
      </c>
      <c r="O219" s="17">
        <v>0</v>
      </c>
      <c r="P219" s="18">
        <v>1263.1300000000001</v>
      </c>
      <c r="Q219" s="17">
        <f t="shared" si="127"/>
        <v>1263.1300000000001</v>
      </c>
      <c r="R219" s="17">
        <v>10.641</v>
      </c>
      <c r="S219" s="18">
        <v>17.286000000000001</v>
      </c>
      <c r="T219" s="17">
        <f t="shared" si="128"/>
        <v>6.6450000000000014</v>
      </c>
      <c r="U219" s="17">
        <v>9.9410000000000007</v>
      </c>
      <c r="V219" s="18">
        <v>17.085999999999999</v>
      </c>
      <c r="W219" s="17">
        <f t="shared" si="129"/>
        <v>7.1449999999999978</v>
      </c>
      <c r="X219" s="17">
        <v>0</v>
      </c>
      <c r="Y219" s="18">
        <v>0</v>
      </c>
      <c r="Z219" s="17">
        <f t="shared" si="130"/>
        <v>0</v>
      </c>
      <c r="AA219" s="17">
        <v>0</v>
      </c>
      <c r="AB219" s="18">
        <v>0</v>
      </c>
      <c r="AC219" s="17">
        <f t="shared" si="131"/>
        <v>0</v>
      </c>
      <c r="AD219" s="17">
        <v>240.6</v>
      </c>
      <c r="AE219" s="18">
        <v>35.447000000000003</v>
      </c>
      <c r="AF219" s="17">
        <f t="shared" si="132"/>
        <v>-205.15299999999999</v>
      </c>
      <c r="AG219" s="17">
        <v>4.6450199999999997</v>
      </c>
      <c r="AH219" s="18">
        <v>4.3330000000000002</v>
      </c>
      <c r="AI219" s="17">
        <f t="shared" si="133"/>
        <v>-0.31201999999999952</v>
      </c>
      <c r="AJ219" s="17">
        <v>14.468</v>
      </c>
      <c r="AK219" s="18">
        <v>45.11</v>
      </c>
      <c r="AL219" s="17">
        <f t="shared" si="134"/>
        <v>30.641999999999999</v>
      </c>
      <c r="AM219" s="17">
        <v>262.96972</v>
      </c>
      <c r="AN219" s="18">
        <v>417.29300000000001</v>
      </c>
      <c r="AO219" s="17">
        <f t="shared" si="135"/>
        <v>154.32328000000001</v>
      </c>
      <c r="AP219" s="17">
        <v>0.96845000000000003</v>
      </c>
      <c r="AQ219" s="18">
        <v>0.38200000000000001</v>
      </c>
      <c r="AR219" s="17">
        <f t="shared" si="136"/>
        <v>-0.58645000000000003</v>
      </c>
      <c r="AS219" s="17">
        <v>499</v>
      </c>
      <c r="AT219" s="18">
        <v>499</v>
      </c>
      <c r="AU219" s="17">
        <f t="shared" si="137"/>
        <v>0</v>
      </c>
      <c r="AV219" s="17">
        <v>17.752050000000001</v>
      </c>
      <c r="AW219" s="18">
        <v>1264.67</v>
      </c>
      <c r="AX219" s="20">
        <f t="shared" si="138"/>
        <v>1246.91795</v>
      </c>
    </row>
    <row r="220" spans="2:50" x14ac:dyDescent="0.3">
      <c r="B220" s="16" t="s">
        <v>578</v>
      </c>
      <c r="C220" s="17">
        <v>0</v>
      </c>
      <c r="D220" s="18">
        <v>0</v>
      </c>
      <c r="E220" s="17">
        <f t="shared" si="124"/>
        <v>0</v>
      </c>
      <c r="F220" s="17">
        <v>2872.2807899999998</v>
      </c>
      <c r="G220" s="18">
        <v>2150.0309999999999</v>
      </c>
      <c r="H220" s="17">
        <f t="shared" si="125"/>
        <v>-722.24978999999985</v>
      </c>
      <c r="I220" s="17">
        <v>8403.56</v>
      </c>
      <c r="J220" s="18">
        <v>7978.0190000000002</v>
      </c>
      <c r="K220" s="17">
        <f t="shared" si="126"/>
        <v>-425.54099999999926</v>
      </c>
      <c r="L220" s="17">
        <v>0</v>
      </c>
      <c r="M220" s="18">
        <v>0</v>
      </c>
      <c r="N220" s="17">
        <f t="shared" si="123"/>
        <v>0</v>
      </c>
      <c r="O220" s="17">
        <v>0</v>
      </c>
      <c r="P220" s="18">
        <v>0</v>
      </c>
      <c r="Q220" s="17">
        <f t="shared" si="127"/>
        <v>0</v>
      </c>
      <c r="R220" s="17">
        <v>0</v>
      </c>
      <c r="S220" s="18">
        <v>27</v>
      </c>
      <c r="T220" s="17">
        <f t="shared" si="128"/>
        <v>27</v>
      </c>
      <c r="U220" s="17">
        <v>0</v>
      </c>
      <c r="V220" s="18">
        <v>27</v>
      </c>
      <c r="W220" s="17">
        <f t="shared" si="129"/>
        <v>27</v>
      </c>
      <c r="X220" s="17">
        <v>0</v>
      </c>
      <c r="Y220" s="18">
        <v>0</v>
      </c>
      <c r="Z220" s="17">
        <f t="shared" si="130"/>
        <v>0</v>
      </c>
      <c r="AA220" s="17">
        <v>40.164999999999999</v>
      </c>
      <c r="AB220" s="18">
        <v>1442.338</v>
      </c>
      <c r="AC220" s="17">
        <f t="shared" si="131"/>
        <v>1402.173</v>
      </c>
      <c r="AD220" s="17">
        <v>1839.8330000000001</v>
      </c>
      <c r="AE220" s="18">
        <v>0.13</v>
      </c>
      <c r="AF220" s="17">
        <f t="shared" si="132"/>
        <v>-1839.703</v>
      </c>
      <c r="AG220" s="17">
        <v>12.819000000000001</v>
      </c>
      <c r="AH220" s="18">
        <v>12.426</v>
      </c>
      <c r="AI220" s="17">
        <f t="shared" si="133"/>
        <v>-0.39300000000000068</v>
      </c>
      <c r="AJ220" s="17">
        <v>0</v>
      </c>
      <c r="AK220" s="18">
        <v>0</v>
      </c>
      <c r="AL220" s="17">
        <f t="shared" si="134"/>
        <v>0</v>
      </c>
      <c r="AM220" s="17">
        <v>847.02579000000003</v>
      </c>
      <c r="AN220" s="18">
        <v>8212.7440000000006</v>
      </c>
      <c r="AO220" s="17">
        <f t="shared" si="135"/>
        <v>7365.7182100000009</v>
      </c>
      <c r="AP220" s="17">
        <v>0</v>
      </c>
      <c r="AQ220" s="18">
        <v>0</v>
      </c>
      <c r="AR220" s="17">
        <f t="shared" si="136"/>
        <v>0</v>
      </c>
      <c r="AS220" s="17">
        <v>8535.9979999999996</v>
      </c>
      <c r="AT220" s="18">
        <v>433.41199999999998</v>
      </c>
      <c r="AU220" s="17">
        <f t="shared" si="137"/>
        <v>-8102.5859999999993</v>
      </c>
      <c r="AV220" s="17">
        <v>0</v>
      </c>
      <c r="AW220" s="18">
        <v>0</v>
      </c>
      <c r="AX220" s="20">
        <f t="shared" si="138"/>
        <v>0</v>
      </c>
    </row>
    <row r="221" spans="2:50" x14ac:dyDescent="0.3">
      <c r="B221" s="21" t="s">
        <v>223</v>
      </c>
      <c r="C221" s="22"/>
      <c r="D221" s="18">
        <v>0</v>
      </c>
      <c r="E221" s="22"/>
      <c r="F221" s="22"/>
      <c r="G221" s="18">
        <v>569.55700000000002</v>
      </c>
      <c r="H221" s="22"/>
      <c r="I221" s="22"/>
      <c r="J221" s="18">
        <v>0</v>
      </c>
      <c r="K221" s="22"/>
      <c r="L221" s="22"/>
      <c r="M221" s="18">
        <v>0</v>
      </c>
      <c r="N221" s="18">
        <f t="shared" si="123"/>
        <v>0</v>
      </c>
      <c r="O221" s="22"/>
      <c r="P221" s="18">
        <v>0</v>
      </c>
      <c r="Q221" s="22"/>
      <c r="R221" s="22"/>
      <c r="S221" s="18">
        <v>10.026</v>
      </c>
      <c r="T221" s="22"/>
      <c r="U221" s="22"/>
      <c r="V221" s="18">
        <v>8.8260000000000005</v>
      </c>
      <c r="W221" s="22"/>
      <c r="X221" s="22"/>
      <c r="Y221" s="18">
        <v>1.6E-2</v>
      </c>
      <c r="Z221" s="22"/>
      <c r="AA221" s="22"/>
      <c r="AB221" s="18">
        <v>2.7E-2</v>
      </c>
      <c r="AC221" s="22"/>
      <c r="AD221" s="22"/>
      <c r="AE221" s="18">
        <v>2.6579999999999999</v>
      </c>
      <c r="AF221" s="22"/>
      <c r="AG221" s="22"/>
      <c r="AH221" s="18">
        <v>138.35</v>
      </c>
      <c r="AI221" s="22"/>
      <c r="AJ221" s="22"/>
      <c r="AK221" s="18">
        <v>0</v>
      </c>
      <c r="AL221" s="22"/>
      <c r="AM221" s="22"/>
      <c r="AN221" s="18">
        <v>37.975000000000001</v>
      </c>
      <c r="AO221" s="22"/>
      <c r="AP221" s="22"/>
      <c r="AQ221" s="18">
        <v>0</v>
      </c>
      <c r="AR221" s="22"/>
      <c r="AS221" s="22"/>
      <c r="AT221" s="18">
        <v>378.5</v>
      </c>
      <c r="AU221" s="22"/>
      <c r="AV221" s="22"/>
      <c r="AW221" s="18">
        <v>2.0049999999999999</v>
      </c>
      <c r="AX221" s="23"/>
    </row>
    <row r="222" spans="2:50" x14ac:dyDescent="0.3">
      <c r="B222" s="16" t="s">
        <v>252</v>
      </c>
      <c r="C222" s="17">
        <v>0</v>
      </c>
      <c r="D222" s="18">
        <v>0</v>
      </c>
      <c r="E222" s="17">
        <f t="shared" ref="E222:E253" si="139">D222-C222</f>
        <v>0</v>
      </c>
      <c r="F222" s="17">
        <v>33.250799999999998</v>
      </c>
      <c r="G222" s="18">
        <v>1587.0609999999999</v>
      </c>
      <c r="H222" s="17">
        <f t="shared" ref="H222:H253" si="140">G222-F222</f>
        <v>1553.8101999999999</v>
      </c>
      <c r="I222" s="17">
        <v>1279.28</v>
      </c>
      <c r="J222" s="18">
        <v>328.91399999999999</v>
      </c>
      <c r="K222" s="17">
        <f t="shared" ref="K222:K253" si="141">J222-I222</f>
        <v>-950.36599999999999</v>
      </c>
      <c r="L222" s="17">
        <v>0</v>
      </c>
      <c r="M222" s="18">
        <v>0</v>
      </c>
      <c r="N222" s="17">
        <f t="shared" si="123"/>
        <v>0</v>
      </c>
      <c r="O222" s="17">
        <v>0</v>
      </c>
      <c r="P222" s="18">
        <v>0</v>
      </c>
      <c r="Q222" s="17">
        <f t="shared" ref="Q222:Q253" si="142">P222-O222</f>
        <v>0</v>
      </c>
      <c r="R222" s="17">
        <v>0</v>
      </c>
      <c r="S222" s="18">
        <v>1484.6469999999999</v>
      </c>
      <c r="T222" s="17">
        <f t="shared" ref="T222:T253" si="143">S222-R222</f>
        <v>1484.6469999999999</v>
      </c>
      <c r="U222" s="17">
        <v>0</v>
      </c>
      <c r="V222" s="18">
        <v>1484.6469999999999</v>
      </c>
      <c r="W222" s="17">
        <f t="shared" ref="W222:W253" si="144">V222-U222</f>
        <v>1484.6469999999999</v>
      </c>
      <c r="X222" s="17">
        <v>0</v>
      </c>
      <c r="Y222" s="18">
        <v>0</v>
      </c>
      <c r="Z222" s="17">
        <f t="shared" ref="Z222:Z253" si="145">Y222-X222</f>
        <v>0</v>
      </c>
      <c r="AA222" s="17">
        <v>0</v>
      </c>
      <c r="AB222" s="18">
        <v>0</v>
      </c>
      <c r="AC222" s="17">
        <f t="shared" ref="AC222:AC253" si="146">AB222-AA222</f>
        <v>0</v>
      </c>
      <c r="AD222" s="17">
        <v>2.504</v>
      </c>
      <c r="AE222" s="18">
        <v>34.646999999999998</v>
      </c>
      <c r="AF222" s="17">
        <f t="shared" ref="AF222:AF253" si="147">AE222-AD222</f>
        <v>32.143000000000001</v>
      </c>
      <c r="AG222" s="17">
        <v>1.9725999999999999</v>
      </c>
      <c r="AH222" s="18">
        <v>1.72</v>
      </c>
      <c r="AI222" s="17">
        <f t="shared" ref="AI222:AI253" si="148">AH222-AG222</f>
        <v>-0.25259999999999994</v>
      </c>
      <c r="AJ222" s="17">
        <v>0</v>
      </c>
      <c r="AK222" s="18">
        <v>0</v>
      </c>
      <c r="AL222" s="17">
        <f t="shared" ref="AL222:AL253" si="149">AK222-AJ222</f>
        <v>0</v>
      </c>
      <c r="AM222" s="17">
        <v>26.5242</v>
      </c>
      <c r="AN222" s="18">
        <v>66.046999999999997</v>
      </c>
      <c r="AO222" s="17">
        <f t="shared" ref="AO222:AO253" si="150">AN222-AM222</f>
        <v>39.522799999999997</v>
      </c>
      <c r="AP222" s="17">
        <v>0</v>
      </c>
      <c r="AQ222" s="18">
        <v>0</v>
      </c>
      <c r="AR222" s="17">
        <f t="shared" ref="AR222:AR253" si="151">AQ222-AP222</f>
        <v>0</v>
      </c>
      <c r="AS222" s="17">
        <v>1281.53</v>
      </c>
      <c r="AT222" s="18">
        <v>328.91399999999999</v>
      </c>
      <c r="AU222" s="17">
        <f t="shared" ref="AU222:AU253" si="152">AT222-AS222</f>
        <v>-952.61599999999999</v>
      </c>
      <c r="AV222" s="17">
        <v>0</v>
      </c>
      <c r="AW222" s="18">
        <v>0</v>
      </c>
      <c r="AX222" s="20">
        <f t="shared" ref="AX222:AX253" si="153">AW222-AV222</f>
        <v>0</v>
      </c>
    </row>
    <row r="223" spans="2:50" x14ac:dyDescent="0.3">
      <c r="B223" s="16" t="s">
        <v>336</v>
      </c>
      <c r="C223" s="17">
        <v>10.2202</v>
      </c>
      <c r="D223" s="18">
        <v>31.655999999999999</v>
      </c>
      <c r="E223" s="17">
        <f t="shared" si="139"/>
        <v>21.4358</v>
      </c>
      <c r="F223" s="17">
        <v>87402.241618999993</v>
      </c>
      <c r="G223" s="18">
        <v>66398.918999999994</v>
      </c>
      <c r="H223" s="17">
        <f t="shared" si="140"/>
        <v>-21003.322618999999</v>
      </c>
      <c r="I223" s="17">
        <v>3.3</v>
      </c>
      <c r="J223" s="18">
        <v>0</v>
      </c>
      <c r="K223" s="17">
        <f t="shared" si="141"/>
        <v>-3.3</v>
      </c>
      <c r="L223" s="17">
        <v>0</v>
      </c>
      <c r="M223" s="18">
        <v>0</v>
      </c>
      <c r="N223" s="17">
        <f t="shared" si="123"/>
        <v>0</v>
      </c>
      <c r="O223" s="17">
        <v>219.8</v>
      </c>
      <c r="P223" s="18">
        <v>120</v>
      </c>
      <c r="Q223" s="17">
        <f t="shared" si="142"/>
        <v>-99.800000000000011</v>
      </c>
      <c r="R223" s="17">
        <v>0</v>
      </c>
      <c r="S223" s="18">
        <v>9.4E-2</v>
      </c>
      <c r="T223" s="17">
        <f t="shared" si="143"/>
        <v>9.4E-2</v>
      </c>
      <c r="U223" s="17">
        <v>0</v>
      </c>
      <c r="V223" s="18">
        <v>0</v>
      </c>
      <c r="W223" s="17">
        <f t="shared" si="144"/>
        <v>0</v>
      </c>
      <c r="X223" s="17">
        <v>0</v>
      </c>
      <c r="Y223" s="18">
        <v>7.2960000000000003</v>
      </c>
      <c r="Z223" s="17">
        <f t="shared" si="145"/>
        <v>7.2960000000000003</v>
      </c>
      <c r="AA223" s="17">
        <v>0.41</v>
      </c>
      <c r="AB223" s="18">
        <v>65.929000000000002</v>
      </c>
      <c r="AC223" s="17">
        <f t="shared" si="146"/>
        <v>65.519000000000005</v>
      </c>
      <c r="AD223" s="17">
        <v>1496.9111399999999</v>
      </c>
      <c r="AE223" s="18">
        <v>92.265000000000001</v>
      </c>
      <c r="AF223" s="17">
        <f t="shared" si="147"/>
        <v>-1404.6461399999998</v>
      </c>
      <c r="AG223" s="17">
        <v>68.383459999999999</v>
      </c>
      <c r="AH223" s="18">
        <v>21.702999999999999</v>
      </c>
      <c r="AI223" s="17">
        <f t="shared" si="148"/>
        <v>-46.680459999999997</v>
      </c>
      <c r="AJ223" s="17">
        <v>21549.975999999999</v>
      </c>
      <c r="AK223" s="18">
        <v>850.72400000000005</v>
      </c>
      <c r="AL223" s="17">
        <f t="shared" si="149"/>
        <v>-20699.252</v>
      </c>
      <c r="AM223" s="17">
        <v>85499.546300000002</v>
      </c>
      <c r="AN223" s="18">
        <v>65034.696000000004</v>
      </c>
      <c r="AO223" s="17">
        <f t="shared" si="150"/>
        <v>-20464.850299999998</v>
      </c>
      <c r="AP223" s="17">
        <v>1E-3</v>
      </c>
      <c r="AQ223" s="18">
        <v>44.801000000000002</v>
      </c>
      <c r="AR223" s="17">
        <f t="shared" si="151"/>
        <v>44.800000000000004</v>
      </c>
      <c r="AS223" s="17">
        <v>0</v>
      </c>
      <c r="AT223" s="18">
        <v>307.29000000000002</v>
      </c>
      <c r="AU223" s="17">
        <f t="shared" si="152"/>
        <v>307.29000000000002</v>
      </c>
      <c r="AV223" s="17">
        <v>-21419.265081000001</v>
      </c>
      <c r="AW223" s="18">
        <v>50.578000000000003</v>
      </c>
      <c r="AX223" s="20">
        <f t="shared" si="153"/>
        <v>21469.843081000003</v>
      </c>
    </row>
    <row r="224" spans="2:50" x14ac:dyDescent="0.3">
      <c r="B224" s="21" t="s">
        <v>148</v>
      </c>
      <c r="C224" s="17">
        <v>235.8734</v>
      </c>
      <c r="D224" s="18">
        <v>8.2409999999999997</v>
      </c>
      <c r="E224" s="17">
        <f t="shared" si="139"/>
        <v>-227.63240000000002</v>
      </c>
      <c r="F224" s="17">
        <v>213904.98035299999</v>
      </c>
      <c r="G224" s="18">
        <v>213787.79699999999</v>
      </c>
      <c r="H224" s="17">
        <f t="shared" si="140"/>
        <v>-117.18335300000035</v>
      </c>
      <c r="I224" s="17">
        <v>5920.2956000000004</v>
      </c>
      <c r="J224" s="18">
        <v>8212.2049999999999</v>
      </c>
      <c r="K224" s="17">
        <f t="shared" si="141"/>
        <v>2291.9093999999996</v>
      </c>
      <c r="L224" s="17">
        <v>0</v>
      </c>
      <c r="M224" s="18">
        <v>0</v>
      </c>
      <c r="N224" s="17">
        <f t="shared" si="123"/>
        <v>0</v>
      </c>
      <c r="O224" s="17">
        <v>0</v>
      </c>
      <c r="P224" s="18">
        <v>0</v>
      </c>
      <c r="Q224" s="17">
        <f t="shared" si="142"/>
        <v>0</v>
      </c>
      <c r="R224" s="17">
        <v>189371.65479999999</v>
      </c>
      <c r="S224" s="18">
        <v>127506.723</v>
      </c>
      <c r="T224" s="17">
        <f t="shared" si="143"/>
        <v>-61864.931799999991</v>
      </c>
      <c r="U224" s="17">
        <v>189371.65479999999</v>
      </c>
      <c r="V224" s="18">
        <v>127493.704</v>
      </c>
      <c r="W224" s="17">
        <f t="shared" si="144"/>
        <v>-61877.950799999991</v>
      </c>
      <c r="X224" s="17">
        <v>0</v>
      </c>
      <c r="Y224" s="18">
        <v>0</v>
      </c>
      <c r="Z224" s="17">
        <f t="shared" si="145"/>
        <v>0</v>
      </c>
      <c r="AA224" s="17">
        <v>19111.762699999999</v>
      </c>
      <c r="AB224" s="18">
        <v>2705.4349999999999</v>
      </c>
      <c r="AC224" s="17">
        <f t="shared" si="146"/>
        <v>-16406.327699999998</v>
      </c>
      <c r="AD224" s="17">
        <v>88.332256999999998</v>
      </c>
      <c r="AE224" s="18">
        <v>3119.1869999999999</v>
      </c>
      <c r="AF224" s="17">
        <f t="shared" si="147"/>
        <v>3030.8547429999999</v>
      </c>
      <c r="AG224" s="17">
        <v>4644.8989760000004</v>
      </c>
      <c r="AH224" s="18">
        <v>2983.3330000000001</v>
      </c>
      <c r="AI224" s="17">
        <f t="shared" si="148"/>
        <v>-1661.5659760000003</v>
      </c>
      <c r="AJ224" s="17">
        <v>442.02888999999999</v>
      </c>
      <c r="AK224" s="18">
        <v>79541.008000000002</v>
      </c>
      <c r="AL224" s="17">
        <f t="shared" si="149"/>
        <v>79098.97911</v>
      </c>
      <c r="AM224" s="17">
        <v>1216.4756299999999</v>
      </c>
      <c r="AN224" s="18">
        <v>5849.5640000000003</v>
      </c>
      <c r="AO224" s="17">
        <f t="shared" si="150"/>
        <v>4633.0883700000004</v>
      </c>
      <c r="AP224" s="17">
        <v>9.3276000000000003</v>
      </c>
      <c r="AQ224" s="18">
        <v>1.0999999999999999E-2</v>
      </c>
      <c r="AR224" s="17">
        <f t="shared" si="151"/>
        <v>-9.3166000000000011</v>
      </c>
      <c r="AS224" s="17">
        <v>5165.0819000000001</v>
      </c>
      <c r="AT224" s="18">
        <v>289.54199999999997</v>
      </c>
      <c r="AU224" s="17">
        <f t="shared" si="152"/>
        <v>-4875.5398999999998</v>
      </c>
      <c r="AV224" s="17">
        <v>20.914200000000001</v>
      </c>
      <c r="AW224" s="18">
        <v>13.45</v>
      </c>
      <c r="AX224" s="20">
        <f t="shared" si="153"/>
        <v>-7.4642000000000017</v>
      </c>
    </row>
    <row r="225" spans="2:50" x14ac:dyDescent="0.3">
      <c r="B225" s="16" t="s">
        <v>311</v>
      </c>
      <c r="C225" s="17">
        <v>3031.1521640000001</v>
      </c>
      <c r="D225" s="18">
        <v>5102022.1359999999</v>
      </c>
      <c r="E225" s="17">
        <f t="shared" si="139"/>
        <v>5098990.9838359999</v>
      </c>
      <c r="F225" s="17">
        <v>409932.59399899998</v>
      </c>
      <c r="G225" s="18">
        <v>268100.42300000001</v>
      </c>
      <c r="H225" s="17">
        <f t="shared" si="140"/>
        <v>-141832.17099899997</v>
      </c>
      <c r="I225" s="17">
        <v>608942.320144</v>
      </c>
      <c r="J225" s="18">
        <v>682259.56599999999</v>
      </c>
      <c r="K225" s="17">
        <f t="shared" si="141"/>
        <v>73317.245855999994</v>
      </c>
      <c r="L225" s="17">
        <v>0</v>
      </c>
      <c r="M225" s="18">
        <v>0</v>
      </c>
      <c r="N225" s="17">
        <f t="shared" si="123"/>
        <v>0</v>
      </c>
      <c r="O225" s="17">
        <v>26246.276999999998</v>
      </c>
      <c r="P225" s="18">
        <v>19405.356</v>
      </c>
      <c r="Q225" s="17">
        <f t="shared" si="142"/>
        <v>-6840.9209999999985</v>
      </c>
      <c r="R225" s="17">
        <v>76676.182209999999</v>
      </c>
      <c r="S225" s="18">
        <v>3189.0079999999998</v>
      </c>
      <c r="T225" s="17">
        <f t="shared" si="143"/>
        <v>-73487.174209999997</v>
      </c>
      <c r="U225" s="17">
        <v>30314.336910000002</v>
      </c>
      <c r="V225" s="18">
        <v>3105.0450000000001</v>
      </c>
      <c r="W225" s="17">
        <f t="shared" si="144"/>
        <v>-27209.29191</v>
      </c>
      <c r="X225" s="17">
        <v>11072.123</v>
      </c>
      <c r="Y225" s="18">
        <v>106991.70699999999</v>
      </c>
      <c r="Z225" s="17">
        <f t="shared" si="145"/>
        <v>95919.584000000003</v>
      </c>
      <c r="AA225" s="17">
        <v>82489.777774999995</v>
      </c>
      <c r="AB225" s="18">
        <v>164787.12599999999</v>
      </c>
      <c r="AC225" s="17">
        <f t="shared" si="146"/>
        <v>82297.348224999994</v>
      </c>
      <c r="AD225" s="17">
        <v>43512.283547999999</v>
      </c>
      <c r="AE225" s="18">
        <v>176790.45300000001</v>
      </c>
      <c r="AF225" s="17">
        <f t="shared" si="147"/>
        <v>133278.169452</v>
      </c>
      <c r="AG225" s="17">
        <v>48257.922563</v>
      </c>
      <c r="AH225" s="18">
        <v>28063.149000000001</v>
      </c>
      <c r="AI225" s="17">
        <f t="shared" si="148"/>
        <v>-20194.773562999999</v>
      </c>
      <c r="AJ225" s="17">
        <v>160316.515296</v>
      </c>
      <c r="AK225" s="18">
        <v>43161.341</v>
      </c>
      <c r="AL225" s="17">
        <f t="shared" si="149"/>
        <v>-117155.174296</v>
      </c>
      <c r="AM225" s="17">
        <v>83247.682965</v>
      </c>
      <c r="AN225" s="18">
        <v>39336.724000000002</v>
      </c>
      <c r="AO225" s="17">
        <f t="shared" si="150"/>
        <v>-43910.958964999998</v>
      </c>
      <c r="AP225" s="17">
        <v>240419.31419999999</v>
      </c>
      <c r="AQ225" s="18">
        <v>388626.95</v>
      </c>
      <c r="AR225" s="17">
        <f t="shared" si="151"/>
        <v>148207.63580000002</v>
      </c>
      <c r="AS225" s="17">
        <v>180.66465199999999</v>
      </c>
      <c r="AT225" s="18">
        <v>243.10300000000001</v>
      </c>
      <c r="AU225" s="17">
        <f t="shared" si="152"/>
        <v>62.438348000000019</v>
      </c>
      <c r="AV225" s="17">
        <v>489862.68709800002</v>
      </c>
      <c r="AW225" s="18">
        <v>5489819.5120000001</v>
      </c>
      <c r="AX225" s="20">
        <f t="shared" si="153"/>
        <v>4999956.8249019999</v>
      </c>
    </row>
    <row r="226" spans="2:50" x14ac:dyDescent="0.3">
      <c r="B226" s="16" t="s">
        <v>605</v>
      </c>
      <c r="C226" s="17">
        <v>1</v>
      </c>
      <c r="D226" s="18">
        <v>9.8580000000000005</v>
      </c>
      <c r="E226" s="17">
        <f t="shared" si="139"/>
        <v>8.8580000000000005</v>
      </c>
      <c r="F226" s="17">
        <v>1624.0426</v>
      </c>
      <c r="G226" s="18">
        <v>2069.4560000000001</v>
      </c>
      <c r="H226" s="17">
        <f t="shared" si="140"/>
        <v>445.41340000000014</v>
      </c>
      <c r="I226" s="17">
        <v>0</v>
      </c>
      <c r="J226" s="18">
        <v>0</v>
      </c>
      <c r="K226" s="17">
        <f t="shared" si="141"/>
        <v>0</v>
      </c>
      <c r="L226" s="17">
        <v>0</v>
      </c>
      <c r="M226" s="18">
        <v>0</v>
      </c>
      <c r="N226" s="17">
        <f t="shared" si="123"/>
        <v>0</v>
      </c>
      <c r="O226" s="17">
        <v>0</v>
      </c>
      <c r="P226" s="18">
        <v>0</v>
      </c>
      <c r="Q226" s="17">
        <f t="shared" si="142"/>
        <v>0</v>
      </c>
      <c r="R226" s="17">
        <v>107.5</v>
      </c>
      <c r="S226" s="18">
        <v>460.43599999999998</v>
      </c>
      <c r="T226" s="17">
        <f t="shared" si="143"/>
        <v>352.93599999999998</v>
      </c>
      <c r="U226" s="17">
        <v>0</v>
      </c>
      <c r="V226" s="18">
        <v>350.45699999999999</v>
      </c>
      <c r="W226" s="17">
        <f t="shared" si="144"/>
        <v>350.45699999999999</v>
      </c>
      <c r="X226" s="17">
        <v>0</v>
      </c>
      <c r="Y226" s="18">
        <v>2.4E-2</v>
      </c>
      <c r="Z226" s="17">
        <f t="shared" si="145"/>
        <v>2.4E-2</v>
      </c>
      <c r="AA226" s="17">
        <v>0</v>
      </c>
      <c r="AB226" s="18">
        <v>8.7999999999999995E-2</v>
      </c>
      <c r="AC226" s="17">
        <f t="shared" si="146"/>
        <v>8.7999999999999995E-2</v>
      </c>
      <c r="AD226" s="17">
        <v>1100.28</v>
      </c>
      <c r="AE226" s="18">
        <v>1108.2260000000001</v>
      </c>
      <c r="AF226" s="17">
        <f t="shared" si="147"/>
        <v>7.9460000000001401</v>
      </c>
      <c r="AG226" s="17">
        <v>75.207999999999998</v>
      </c>
      <c r="AH226" s="18">
        <v>108.991</v>
      </c>
      <c r="AI226" s="17">
        <f t="shared" si="148"/>
        <v>33.783000000000001</v>
      </c>
      <c r="AJ226" s="17">
        <v>0</v>
      </c>
      <c r="AK226" s="18">
        <v>9.6999999999999993</v>
      </c>
      <c r="AL226" s="17">
        <f t="shared" si="149"/>
        <v>9.6999999999999993</v>
      </c>
      <c r="AM226" s="17">
        <v>17.6556</v>
      </c>
      <c r="AN226" s="18">
        <v>174.483</v>
      </c>
      <c r="AO226" s="17">
        <f t="shared" si="150"/>
        <v>156.82740000000001</v>
      </c>
      <c r="AP226" s="17">
        <v>0</v>
      </c>
      <c r="AQ226" s="18">
        <v>0</v>
      </c>
      <c r="AR226" s="17">
        <f t="shared" si="151"/>
        <v>0</v>
      </c>
      <c r="AS226" s="17">
        <v>316.7</v>
      </c>
      <c r="AT226" s="18">
        <v>205</v>
      </c>
      <c r="AU226" s="17">
        <f t="shared" si="152"/>
        <v>-111.69999999999999</v>
      </c>
      <c r="AV226" s="17">
        <v>7.6989999999999998</v>
      </c>
      <c r="AW226" s="18">
        <v>12.366</v>
      </c>
      <c r="AX226" s="20">
        <f t="shared" si="153"/>
        <v>4.6669999999999998</v>
      </c>
    </row>
    <row r="227" spans="2:50" x14ac:dyDescent="0.3">
      <c r="B227" s="16" t="s">
        <v>289</v>
      </c>
      <c r="C227" s="17">
        <v>0.50639999999999996</v>
      </c>
      <c r="D227" s="18">
        <v>18.422999999999998</v>
      </c>
      <c r="E227" s="17">
        <f t="shared" si="139"/>
        <v>17.916599999999999</v>
      </c>
      <c r="F227" s="17">
        <v>14582.804001</v>
      </c>
      <c r="G227" s="18">
        <v>10542.227000000001</v>
      </c>
      <c r="H227" s="17">
        <f t="shared" si="140"/>
        <v>-4040.5770009999997</v>
      </c>
      <c r="I227" s="17">
        <v>12447.340469999999</v>
      </c>
      <c r="J227" s="18">
        <v>8411.61</v>
      </c>
      <c r="K227" s="17">
        <f t="shared" si="141"/>
        <v>-4035.7304699999986</v>
      </c>
      <c r="L227" s="17">
        <v>0</v>
      </c>
      <c r="M227" s="18">
        <v>0</v>
      </c>
      <c r="N227" s="17">
        <f t="shared" si="123"/>
        <v>0</v>
      </c>
      <c r="O227" s="17">
        <v>0</v>
      </c>
      <c r="P227" s="18">
        <v>1125.9000000000001</v>
      </c>
      <c r="Q227" s="17">
        <f t="shared" si="142"/>
        <v>1125.9000000000001</v>
      </c>
      <c r="R227" s="17">
        <v>173.85400000000001</v>
      </c>
      <c r="S227" s="18">
        <v>1128.03</v>
      </c>
      <c r="T227" s="17">
        <f t="shared" si="143"/>
        <v>954.17599999999993</v>
      </c>
      <c r="U227" s="17">
        <v>160.6</v>
      </c>
      <c r="V227" s="18">
        <v>1.69</v>
      </c>
      <c r="W227" s="17">
        <f t="shared" si="144"/>
        <v>-158.91</v>
      </c>
      <c r="X227" s="17">
        <v>0</v>
      </c>
      <c r="Y227" s="18">
        <v>0</v>
      </c>
      <c r="Z227" s="17">
        <f t="shared" si="145"/>
        <v>0</v>
      </c>
      <c r="AA227" s="17">
        <v>8467.3413999999993</v>
      </c>
      <c r="AB227" s="18">
        <v>4100.5020000000004</v>
      </c>
      <c r="AC227" s="17">
        <f t="shared" si="146"/>
        <v>-4366.8393999999989</v>
      </c>
      <c r="AD227" s="17">
        <v>703.88527099999999</v>
      </c>
      <c r="AE227" s="18">
        <v>189.53700000000001</v>
      </c>
      <c r="AF227" s="17">
        <f t="shared" si="147"/>
        <v>-514.34827099999995</v>
      </c>
      <c r="AG227" s="17">
        <v>192.44956199999999</v>
      </c>
      <c r="AH227" s="18">
        <v>126.504</v>
      </c>
      <c r="AI227" s="17">
        <f t="shared" si="148"/>
        <v>-65.945561999999981</v>
      </c>
      <c r="AJ227" s="17">
        <v>8.4628999999999994</v>
      </c>
      <c r="AK227" s="18">
        <v>11.170999999999999</v>
      </c>
      <c r="AL227" s="17">
        <f t="shared" si="149"/>
        <v>2.7081</v>
      </c>
      <c r="AM227" s="17">
        <v>17393.281168000001</v>
      </c>
      <c r="AN227" s="18">
        <v>13085.57</v>
      </c>
      <c r="AO227" s="17">
        <f t="shared" si="150"/>
        <v>-4307.7111680000016</v>
      </c>
      <c r="AP227" s="17">
        <v>0</v>
      </c>
      <c r="AQ227" s="18">
        <v>0</v>
      </c>
      <c r="AR227" s="17">
        <f t="shared" si="151"/>
        <v>0</v>
      </c>
      <c r="AS227" s="17">
        <v>20.248000000000001</v>
      </c>
      <c r="AT227" s="18">
        <v>198.06</v>
      </c>
      <c r="AU227" s="17">
        <f t="shared" si="152"/>
        <v>177.81200000000001</v>
      </c>
      <c r="AV227" s="17">
        <v>71.128569999999996</v>
      </c>
      <c r="AW227" s="18">
        <v>132.886</v>
      </c>
      <c r="AX227" s="20">
        <f t="shared" si="153"/>
        <v>61.757429999999999</v>
      </c>
    </row>
    <row r="228" spans="2:50" x14ac:dyDescent="0.3">
      <c r="B228" s="16" t="s">
        <v>95</v>
      </c>
      <c r="C228" s="17">
        <v>29.658000000000001</v>
      </c>
      <c r="D228" s="18">
        <v>55.029000000000003</v>
      </c>
      <c r="E228" s="17">
        <f t="shared" si="139"/>
        <v>25.371000000000002</v>
      </c>
      <c r="F228" s="17">
        <v>1517.75089</v>
      </c>
      <c r="G228" s="18">
        <v>2629.88</v>
      </c>
      <c r="H228" s="17">
        <f t="shared" si="140"/>
        <v>1112.1291100000001</v>
      </c>
      <c r="I228" s="17">
        <v>907.35500000000002</v>
      </c>
      <c r="J228" s="18">
        <v>1488.5060000000001</v>
      </c>
      <c r="K228" s="17">
        <f t="shared" si="141"/>
        <v>581.15100000000007</v>
      </c>
      <c r="L228" s="17">
        <v>0</v>
      </c>
      <c r="M228" s="18">
        <v>0</v>
      </c>
      <c r="N228" s="17">
        <f t="shared" si="123"/>
        <v>0</v>
      </c>
      <c r="O228" s="17">
        <v>0</v>
      </c>
      <c r="P228" s="18">
        <v>0</v>
      </c>
      <c r="Q228" s="17">
        <f t="shared" si="142"/>
        <v>0</v>
      </c>
      <c r="R228" s="17">
        <v>32.942900000000002</v>
      </c>
      <c r="S228" s="18">
        <v>3.37</v>
      </c>
      <c r="T228" s="17">
        <f t="shared" si="143"/>
        <v>-29.572900000000001</v>
      </c>
      <c r="U228" s="17">
        <v>37.910400000000003</v>
      </c>
      <c r="V228" s="18">
        <v>3.3540000000000001</v>
      </c>
      <c r="W228" s="17">
        <f t="shared" si="144"/>
        <v>-34.556400000000004</v>
      </c>
      <c r="X228" s="17">
        <v>0</v>
      </c>
      <c r="Y228" s="18">
        <v>0</v>
      </c>
      <c r="Z228" s="17">
        <f t="shared" si="145"/>
        <v>0</v>
      </c>
      <c r="AA228" s="17">
        <v>27.814299999999999</v>
      </c>
      <c r="AB228" s="18">
        <v>0.56299999999999994</v>
      </c>
      <c r="AC228" s="17">
        <f t="shared" si="146"/>
        <v>-27.251300000000001</v>
      </c>
      <c r="AD228" s="17">
        <v>839.26369999999997</v>
      </c>
      <c r="AE228" s="18">
        <v>1342.2629999999999</v>
      </c>
      <c r="AF228" s="17">
        <f t="shared" si="147"/>
        <v>502.99929999999995</v>
      </c>
      <c r="AG228" s="17">
        <v>72.730890000000002</v>
      </c>
      <c r="AH228" s="18">
        <v>42.125999999999998</v>
      </c>
      <c r="AI228" s="17">
        <f t="shared" si="148"/>
        <v>-30.604890000000005</v>
      </c>
      <c r="AJ228" s="17">
        <v>108.955</v>
      </c>
      <c r="AK228" s="18">
        <v>31.876000000000001</v>
      </c>
      <c r="AL228" s="17">
        <f t="shared" si="149"/>
        <v>-77.078999999999994</v>
      </c>
      <c r="AM228" s="17">
        <v>1315.2620999999999</v>
      </c>
      <c r="AN228" s="18">
        <v>2412.4279999999999</v>
      </c>
      <c r="AO228" s="17">
        <f t="shared" si="150"/>
        <v>1097.1659</v>
      </c>
      <c r="AP228" s="17">
        <v>0</v>
      </c>
      <c r="AQ228" s="18">
        <v>1.7999999999999999E-2</v>
      </c>
      <c r="AR228" s="17">
        <f t="shared" si="151"/>
        <v>1.7999999999999999E-2</v>
      </c>
      <c r="AS228" s="17">
        <v>2.6100000000000002E-2</v>
      </c>
      <c r="AT228" s="18">
        <v>130.608</v>
      </c>
      <c r="AU228" s="17">
        <f t="shared" si="152"/>
        <v>130.58189999999999</v>
      </c>
      <c r="AV228" s="17">
        <v>57.768900000000002</v>
      </c>
      <c r="AW228" s="18">
        <v>210.18100000000001</v>
      </c>
      <c r="AX228" s="20">
        <f t="shared" si="153"/>
        <v>152.41210000000001</v>
      </c>
    </row>
    <row r="229" spans="2:50" x14ac:dyDescent="0.3">
      <c r="B229" s="16" t="s">
        <v>165</v>
      </c>
      <c r="C229" s="17">
        <v>2.3069999999999999</v>
      </c>
      <c r="D229" s="18">
        <v>1.7000000000000001E-2</v>
      </c>
      <c r="E229" s="17">
        <f t="shared" si="139"/>
        <v>-2.29</v>
      </c>
      <c r="F229" s="17">
        <v>1690.66092</v>
      </c>
      <c r="G229" s="18">
        <v>49042.699000000001</v>
      </c>
      <c r="H229" s="17">
        <f t="shared" si="140"/>
        <v>47352.038079999998</v>
      </c>
      <c r="I229" s="17">
        <v>903.04899999999998</v>
      </c>
      <c r="J229" s="18">
        <v>0</v>
      </c>
      <c r="K229" s="17">
        <f t="shared" si="141"/>
        <v>-903.04899999999998</v>
      </c>
      <c r="L229" s="17">
        <v>0</v>
      </c>
      <c r="M229" s="18">
        <v>0</v>
      </c>
      <c r="N229" s="17">
        <f t="shared" si="123"/>
        <v>0</v>
      </c>
      <c r="O229" s="17">
        <v>2</v>
      </c>
      <c r="P229" s="18">
        <v>0</v>
      </c>
      <c r="Q229" s="17">
        <f t="shared" si="142"/>
        <v>-2</v>
      </c>
      <c r="R229" s="17">
        <v>0</v>
      </c>
      <c r="S229" s="18">
        <v>40974.256999999998</v>
      </c>
      <c r="T229" s="17">
        <f t="shared" si="143"/>
        <v>40974.256999999998</v>
      </c>
      <c r="U229" s="17">
        <v>0</v>
      </c>
      <c r="V229" s="18">
        <v>0</v>
      </c>
      <c r="W229" s="17">
        <f t="shared" si="144"/>
        <v>0</v>
      </c>
      <c r="X229" s="17">
        <v>0</v>
      </c>
      <c r="Y229" s="18">
        <v>12.94</v>
      </c>
      <c r="Z229" s="17">
        <f t="shared" si="145"/>
        <v>12.94</v>
      </c>
      <c r="AA229" s="17">
        <v>1229.617</v>
      </c>
      <c r="AB229" s="18">
        <v>247.08099999999999</v>
      </c>
      <c r="AC229" s="17">
        <f t="shared" si="146"/>
        <v>-982.53599999999994</v>
      </c>
      <c r="AD229" s="17">
        <v>133.02500000000001</v>
      </c>
      <c r="AE229" s="18">
        <v>4801.8959999999997</v>
      </c>
      <c r="AF229" s="17">
        <f t="shared" si="147"/>
        <v>4668.8710000000001</v>
      </c>
      <c r="AG229" s="17">
        <v>19.187799999999999</v>
      </c>
      <c r="AH229" s="18">
        <v>193.59299999999999</v>
      </c>
      <c r="AI229" s="17">
        <f t="shared" si="148"/>
        <v>174.40519999999998</v>
      </c>
      <c r="AJ229" s="17">
        <v>0.01</v>
      </c>
      <c r="AK229" s="18">
        <v>0</v>
      </c>
      <c r="AL229" s="17">
        <f t="shared" si="149"/>
        <v>-0.01</v>
      </c>
      <c r="AM229" s="17">
        <v>1207.4511199999999</v>
      </c>
      <c r="AN229" s="18">
        <v>2687.623</v>
      </c>
      <c r="AO229" s="17">
        <f t="shared" si="150"/>
        <v>1480.1718800000001</v>
      </c>
      <c r="AP229" s="17">
        <v>0</v>
      </c>
      <c r="AQ229" s="18">
        <v>0</v>
      </c>
      <c r="AR229" s="17">
        <f t="shared" si="151"/>
        <v>0</v>
      </c>
      <c r="AS229" s="17">
        <v>0</v>
      </c>
      <c r="AT229" s="18">
        <v>123.66800000000001</v>
      </c>
      <c r="AU229" s="17">
        <f t="shared" si="152"/>
        <v>123.66800000000001</v>
      </c>
      <c r="AV229" s="17">
        <v>4.726</v>
      </c>
      <c r="AW229" s="18">
        <v>1.6579999999999999</v>
      </c>
      <c r="AX229" s="20">
        <f t="shared" si="153"/>
        <v>-3.0680000000000001</v>
      </c>
    </row>
    <row r="230" spans="2:50" x14ac:dyDescent="0.3">
      <c r="B230" s="16" t="s">
        <v>506</v>
      </c>
      <c r="C230" s="17">
        <v>1849.5019</v>
      </c>
      <c r="D230" s="18">
        <v>461.334</v>
      </c>
      <c r="E230" s="17">
        <f t="shared" si="139"/>
        <v>-1388.1678999999999</v>
      </c>
      <c r="F230" s="17">
        <v>17131.547587000001</v>
      </c>
      <c r="G230" s="18">
        <v>35639.508999999998</v>
      </c>
      <c r="H230" s="17">
        <f t="shared" si="140"/>
        <v>18507.961412999997</v>
      </c>
      <c r="I230" s="17">
        <v>6284.6080000000002</v>
      </c>
      <c r="J230" s="18">
        <v>40.881</v>
      </c>
      <c r="K230" s="17">
        <f t="shared" si="141"/>
        <v>-6243.7269999999999</v>
      </c>
      <c r="L230" s="17">
        <v>0</v>
      </c>
      <c r="M230" s="18">
        <v>0</v>
      </c>
      <c r="N230" s="17">
        <f t="shared" si="123"/>
        <v>0</v>
      </c>
      <c r="O230" s="17">
        <v>0</v>
      </c>
      <c r="P230" s="18">
        <v>0</v>
      </c>
      <c r="Q230" s="17">
        <f t="shared" si="142"/>
        <v>0</v>
      </c>
      <c r="R230" s="17">
        <v>15679.107400000001</v>
      </c>
      <c r="S230" s="18">
        <v>25630.82</v>
      </c>
      <c r="T230" s="17">
        <f t="shared" si="143"/>
        <v>9951.7125999999989</v>
      </c>
      <c r="U230" s="17">
        <v>7596.9489999999996</v>
      </c>
      <c r="V230" s="18">
        <v>16901.900000000001</v>
      </c>
      <c r="W230" s="17">
        <f t="shared" si="144"/>
        <v>9304.9510000000009</v>
      </c>
      <c r="X230" s="17">
        <v>5.0000000000000001E-3</v>
      </c>
      <c r="Y230" s="18">
        <v>0.02</v>
      </c>
      <c r="Z230" s="17">
        <f t="shared" si="145"/>
        <v>1.4999999999999999E-2</v>
      </c>
      <c r="AA230" s="17">
        <v>4697.1903000000002</v>
      </c>
      <c r="AB230" s="18">
        <v>6827.8469999999998</v>
      </c>
      <c r="AC230" s="17">
        <f t="shared" si="146"/>
        <v>2130.6566999999995</v>
      </c>
      <c r="AD230" s="17">
        <v>1001.954297</v>
      </c>
      <c r="AE230" s="18">
        <v>754.04600000000005</v>
      </c>
      <c r="AF230" s="17">
        <f t="shared" si="147"/>
        <v>-247.90829699999995</v>
      </c>
      <c r="AG230" s="17">
        <v>17.5075</v>
      </c>
      <c r="AH230" s="18">
        <v>20.315000000000001</v>
      </c>
      <c r="AI230" s="17">
        <f t="shared" si="148"/>
        <v>2.807500000000001</v>
      </c>
      <c r="AJ230" s="17">
        <v>0</v>
      </c>
      <c r="AK230" s="18">
        <v>0</v>
      </c>
      <c r="AL230" s="17">
        <f t="shared" si="149"/>
        <v>0</v>
      </c>
      <c r="AM230" s="17">
        <v>2025.7059999999999</v>
      </c>
      <c r="AN230" s="18">
        <v>2707.4870000000001</v>
      </c>
      <c r="AO230" s="17">
        <f t="shared" si="150"/>
        <v>681.78100000000018</v>
      </c>
      <c r="AP230" s="17">
        <v>0</v>
      </c>
      <c r="AQ230" s="18">
        <v>0</v>
      </c>
      <c r="AR230" s="17">
        <f t="shared" si="151"/>
        <v>0</v>
      </c>
      <c r="AS230" s="17">
        <v>0.60099999999999998</v>
      </c>
      <c r="AT230" s="18">
        <v>117.6</v>
      </c>
      <c r="AU230" s="17">
        <f t="shared" si="152"/>
        <v>116.999</v>
      </c>
      <c r="AV230" s="17">
        <v>1843.58599</v>
      </c>
      <c r="AW230" s="18">
        <v>83.588999999999999</v>
      </c>
      <c r="AX230" s="20">
        <f t="shared" si="153"/>
        <v>-1759.9969900000001</v>
      </c>
    </row>
    <row r="231" spans="2:50" x14ac:dyDescent="0.3">
      <c r="B231" s="16" t="s">
        <v>205</v>
      </c>
      <c r="C231" s="17">
        <v>0.38200000000000001</v>
      </c>
      <c r="D231" s="18">
        <v>132.203</v>
      </c>
      <c r="E231" s="17">
        <f t="shared" si="139"/>
        <v>131.821</v>
      </c>
      <c r="F231" s="17">
        <v>248994.46507000001</v>
      </c>
      <c r="G231" s="18">
        <v>39467.142999999996</v>
      </c>
      <c r="H231" s="17">
        <f t="shared" si="140"/>
        <v>-209527.32206999999</v>
      </c>
      <c r="I231" s="17">
        <v>1502.8538000000001</v>
      </c>
      <c r="J231" s="18">
        <v>2789.2429999999999</v>
      </c>
      <c r="K231" s="17">
        <f t="shared" si="141"/>
        <v>1286.3891999999998</v>
      </c>
      <c r="L231" s="17">
        <v>0</v>
      </c>
      <c r="M231" s="18">
        <v>0</v>
      </c>
      <c r="N231" s="17">
        <f t="shared" si="123"/>
        <v>0</v>
      </c>
      <c r="O231" s="17">
        <v>0</v>
      </c>
      <c r="P231" s="18">
        <v>0</v>
      </c>
      <c r="Q231" s="17">
        <f t="shared" si="142"/>
        <v>0</v>
      </c>
      <c r="R231" s="17">
        <v>9086.2569999999996</v>
      </c>
      <c r="S231" s="18">
        <v>1252.8820000000001</v>
      </c>
      <c r="T231" s="17">
        <f t="shared" si="143"/>
        <v>-7833.375</v>
      </c>
      <c r="U231" s="17">
        <v>8961.1319999999996</v>
      </c>
      <c r="V231" s="18">
        <v>752.68899999999996</v>
      </c>
      <c r="W231" s="17">
        <f t="shared" si="144"/>
        <v>-8208.4429999999993</v>
      </c>
      <c r="X231" s="17">
        <v>46.073999999999998</v>
      </c>
      <c r="Y231" s="18">
        <v>1528.039</v>
      </c>
      <c r="Z231" s="17">
        <f t="shared" si="145"/>
        <v>1481.9649999999999</v>
      </c>
      <c r="AA231" s="17">
        <v>3929.5790000000002</v>
      </c>
      <c r="AB231" s="18">
        <v>968.476</v>
      </c>
      <c r="AC231" s="17">
        <f t="shared" si="146"/>
        <v>-2961.1030000000001</v>
      </c>
      <c r="AD231" s="17">
        <v>2381.5727999999999</v>
      </c>
      <c r="AE231" s="18">
        <v>14999.218999999999</v>
      </c>
      <c r="AF231" s="17">
        <f t="shared" si="147"/>
        <v>12617.646199999999</v>
      </c>
      <c r="AG231" s="17">
        <v>1184.74972</v>
      </c>
      <c r="AH231" s="18">
        <v>1921.893</v>
      </c>
      <c r="AI231" s="17">
        <f t="shared" si="148"/>
        <v>737.14328</v>
      </c>
      <c r="AJ231" s="17">
        <v>48.514800000000001</v>
      </c>
      <c r="AK231" s="18">
        <v>706.97199999999998</v>
      </c>
      <c r="AL231" s="17">
        <f t="shared" si="149"/>
        <v>658.45719999999994</v>
      </c>
      <c r="AM231" s="17">
        <v>232087.36434999999</v>
      </c>
      <c r="AN231" s="18">
        <v>20647.824000000001</v>
      </c>
      <c r="AO231" s="17">
        <f t="shared" si="150"/>
        <v>-211439.54035</v>
      </c>
      <c r="AP231" s="17">
        <v>0</v>
      </c>
      <c r="AQ231" s="18">
        <v>0</v>
      </c>
      <c r="AR231" s="17">
        <f t="shared" si="151"/>
        <v>0</v>
      </c>
      <c r="AS231" s="17">
        <v>1625.2167999999999</v>
      </c>
      <c r="AT231" s="18">
        <v>111.86</v>
      </c>
      <c r="AU231" s="17">
        <f t="shared" si="152"/>
        <v>-1513.3568</v>
      </c>
      <c r="AV231" s="17">
        <v>108.3724</v>
      </c>
      <c r="AW231" s="18">
        <v>251.42400000000001</v>
      </c>
      <c r="AX231" s="20">
        <f t="shared" si="153"/>
        <v>143.05160000000001</v>
      </c>
    </row>
    <row r="232" spans="2:50" x14ac:dyDescent="0.3">
      <c r="B232" s="16" t="s">
        <v>320</v>
      </c>
      <c r="C232" s="17">
        <v>0.40565000000000001</v>
      </c>
      <c r="D232" s="18">
        <v>10.452</v>
      </c>
      <c r="E232" s="17">
        <f t="shared" si="139"/>
        <v>10.04635</v>
      </c>
      <c r="F232" s="17">
        <v>59596.999411999997</v>
      </c>
      <c r="G232" s="18">
        <v>201835.03</v>
      </c>
      <c r="H232" s="17">
        <f t="shared" si="140"/>
        <v>142238.03058799999</v>
      </c>
      <c r="I232" s="17">
        <v>3.9820000000000002</v>
      </c>
      <c r="J232" s="18">
        <v>232.21100000000001</v>
      </c>
      <c r="K232" s="17">
        <f t="shared" si="141"/>
        <v>228.22900000000001</v>
      </c>
      <c r="L232" s="17">
        <v>0</v>
      </c>
      <c r="M232" s="18">
        <v>0</v>
      </c>
      <c r="N232" s="17">
        <f t="shared" si="123"/>
        <v>0</v>
      </c>
      <c r="O232" s="17">
        <v>0</v>
      </c>
      <c r="P232" s="18">
        <v>0</v>
      </c>
      <c r="Q232" s="17">
        <f t="shared" si="142"/>
        <v>0</v>
      </c>
      <c r="R232" s="17">
        <v>84.694000000000003</v>
      </c>
      <c r="S232" s="18">
        <v>0.502</v>
      </c>
      <c r="T232" s="17">
        <f t="shared" si="143"/>
        <v>-84.192000000000007</v>
      </c>
      <c r="U232" s="17">
        <v>84.691999999999993</v>
      </c>
      <c r="V232" s="18">
        <v>0.502</v>
      </c>
      <c r="W232" s="17">
        <f t="shared" si="144"/>
        <v>-84.19</v>
      </c>
      <c r="X232" s="17">
        <v>0</v>
      </c>
      <c r="Y232" s="18">
        <v>564.51300000000003</v>
      </c>
      <c r="Z232" s="17">
        <f t="shared" si="145"/>
        <v>564.51300000000003</v>
      </c>
      <c r="AA232" s="17">
        <v>147.72999999999999</v>
      </c>
      <c r="AB232" s="18">
        <v>20.03</v>
      </c>
      <c r="AC232" s="17">
        <f t="shared" si="146"/>
        <v>-127.69999999999999</v>
      </c>
      <c r="AD232" s="17">
        <v>32265.305100000001</v>
      </c>
      <c r="AE232" s="18">
        <v>175994.179</v>
      </c>
      <c r="AF232" s="17">
        <f t="shared" si="147"/>
        <v>143728.87390000001</v>
      </c>
      <c r="AG232" s="17">
        <v>5681.7181929999997</v>
      </c>
      <c r="AH232" s="18">
        <v>6158.4870000000001</v>
      </c>
      <c r="AI232" s="17">
        <f t="shared" si="148"/>
        <v>476.76880700000038</v>
      </c>
      <c r="AJ232" s="17">
        <v>162.71682000000001</v>
      </c>
      <c r="AK232" s="18">
        <v>20.923999999999999</v>
      </c>
      <c r="AL232" s="17">
        <f t="shared" si="149"/>
        <v>-141.79282000000001</v>
      </c>
      <c r="AM232" s="17">
        <v>21223.989796000002</v>
      </c>
      <c r="AN232" s="18">
        <v>18727.366999999998</v>
      </c>
      <c r="AO232" s="17">
        <f t="shared" si="150"/>
        <v>-2496.6227960000033</v>
      </c>
      <c r="AP232" s="17">
        <v>0</v>
      </c>
      <c r="AQ232" s="18">
        <v>10.359</v>
      </c>
      <c r="AR232" s="17">
        <f t="shared" si="151"/>
        <v>10.359</v>
      </c>
      <c r="AS232" s="17">
        <v>13.624000000000001</v>
      </c>
      <c r="AT232" s="18">
        <v>103.87</v>
      </c>
      <c r="AU232" s="17">
        <f t="shared" si="152"/>
        <v>90.246000000000009</v>
      </c>
      <c r="AV232" s="17">
        <v>21.609152999999999</v>
      </c>
      <c r="AW232" s="18">
        <v>487.82100000000003</v>
      </c>
      <c r="AX232" s="20">
        <f t="shared" si="153"/>
        <v>466.21184700000003</v>
      </c>
    </row>
    <row r="233" spans="2:50" x14ac:dyDescent="0.3">
      <c r="B233" s="16" t="s">
        <v>160</v>
      </c>
      <c r="C233" s="17">
        <v>4674.5559999999996</v>
      </c>
      <c r="D233" s="18">
        <v>527.78700000000003</v>
      </c>
      <c r="E233" s="17">
        <f t="shared" si="139"/>
        <v>-4146.7689999999993</v>
      </c>
      <c r="F233" s="17">
        <v>2193.4938350000002</v>
      </c>
      <c r="G233" s="18">
        <v>1686.152</v>
      </c>
      <c r="H233" s="17">
        <f t="shared" si="140"/>
        <v>-507.34183500000017</v>
      </c>
      <c r="I233" s="17">
        <v>0</v>
      </c>
      <c r="J233" s="18">
        <v>11.897</v>
      </c>
      <c r="K233" s="17">
        <f t="shared" si="141"/>
        <v>11.897</v>
      </c>
      <c r="L233" s="17">
        <v>0</v>
      </c>
      <c r="M233" s="18">
        <v>0</v>
      </c>
      <c r="N233" s="17">
        <f t="shared" si="123"/>
        <v>0</v>
      </c>
      <c r="O233" s="17">
        <v>0</v>
      </c>
      <c r="P233" s="18">
        <v>0</v>
      </c>
      <c r="Q233" s="17">
        <f t="shared" si="142"/>
        <v>0</v>
      </c>
      <c r="R233" s="17">
        <v>170.12</v>
      </c>
      <c r="S233" s="18">
        <v>531.4</v>
      </c>
      <c r="T233" s="17">
        <f t="shared" si="143"/>
        <v>361.28</v>
      </c>
      <c r="U233" s="17">
        <v>0</v>
      </c>
      <c r="V233" s="18">
        <v>1.2</v>
      </c>
      <c r="W233" s="17">
        <f t="shared" si="144"/>
        <v>1.2</v>
      </c>
      <c r="X233" s="17">
        <v>3.2869999999999999</v>
      </c>
      <c r="Y233" s="18">
        <v>1.06</v>
      </c>
      <c r="Z233" s="17">
        <f t="shared" si="145"/>
        <v>-2.2269999999999999</v>
      </c>
      <c r="AA233" s="17">
        <v>0.05</v>
      </c>
      <c r="AB233" s="18">
        <v>16.521999999999998</v>
      </c>
      <c r="AC233" s="17">
        <f t="shared" si="146"/>
        <v>16.471999999999998</v>
      </c>
      <c r="AD233" s="17">
        <v>904.91617499999995</v>
      </c>
      <c r="AE233" s="18">
        <v>967.14</v>
      </c>
      <c r="AF233" s="17">
        <f t="shared" si="147"/>
        <v>62.223825000000033</v>
      </c>
      <c r="AG233" s="17">
        <v>304.03433999999999</v>
      </c>
      <c r="AH233" s="18">
        <v>40.103999999999999</v>
      </c>
      <c r="AI233" s="17">
        <f t="shared" si="148"/>
        <v>-263.93034</v>
      </c>
      <c r="AJ233" s="17">
        <v>1E-3</v>
      </c>
      <c r="AK233" s="18">
        <v>0.20100000000000001</v>
      </c>
      <c r="AL233" s="17">
        <f t="shared" si="149"/>
        <v>0.2</v>
      </c>
      <c r="AM233" s="17">
        <v>360.98831999999999</v>
      </c>
      <c r="AN233" s="18">
        <v>392.59399999999999</v>
      </c>
      <c r="AO233" s="17">
        <f t="shared" si="150"/>
        <v>31.605680000000007</v>
      </c>
      <c r="AP233" s="17">
        <v>4514.37</v>
      </c>
      <c r="AQ233" s="18">
        <v>0</v>
      </c>
      <c r="AR233" s="17">
        <f t="shared" si="151"/>
        <v>-4514.37</v>
      </c>
      <c r="AS233" s="17">
        <v>79.495999999999995</v>
      </c>
      <c r="AT233" s="18">
        <v>99.064999999999998</v>
      </c>
      <c r="AU233" s="17">
        <f t="shared" si="152"/>
        <v>19.569000000000003</v>
      </c>
      <c r="AV233" s="17">
        <v>5045.1570000000002</v>
      </c>
      <c r="AW233" s="18">
        <v>177.75</v>
      </c>
      <c r="AX233" s="20">
        <f t="shared" si="153"/>
        <v>-4867.4070000000002</v>
      </c>
    </row>
    <row r="234" spans="2:50" x14ac:dyDescent="0.3">
      <c r="B234" s="16" t="s">
        <v>612</v>
      </c>
      <c r="C234" s="17">
        <v>11262.154</v>
      </c>
      <c r="D234" s="18">
        <v>90.894999999999996</v>
      </c>
      <c r="E234" s="17">
        <f t="shared" si="139"/>
        <v>-11171.259</v>
      </c>
      <c r="F234" s="17">
        <v>79819.157881000006</v>
      </c>
      <c r="G234" s="18">
        <v>106666.13499999999</v>
      </c>
      <c r="H234" s="17">
        <f t="shared" si="140"/>
        <v>26846.977118999988</v>
      </c>
      <c r="I234" s="17">
        <v>433386.78700000001</v>
      </c>
      <c r="J234" s="18">
        <v>373266.68199999997</v>
      </c>
      <c r="K234" s="17">
        <f t="shared" si="141"/>
        <v>-60120.10500000004</v>
      </c>
      <c r="L234" s="17">
        <v>0</v>
      </c>
      <c r="M234" s="18">
        <v>0</v>
      </c>
      <c r="N234" s="17">
        <f t="shared" si="123"/>
        <v>0</v>
      </c>
      <c r="O234" s="17">
        <v>39012.379999999997</v>
      </c>
      <c r="P234" s="18">
        <v>0</v>
      </c>
      <c r="Q234" s="17">
        <f t="shared" si="142"/>
        <v>-39012.379999999997</v>
      </c>
      <c r="R234" s="17">
        <v>10727.231</v>
      </c>
      <c r="S234" s="18">
        <v>914.04100000000005</v>
      </c>
      <c r="T234" s="17">
        <f t="shared" si="143"/>
        <v>-9813.19</v>
      </c>
      <c r="U234" s="17">
        <v>171.149</v>
      </c>
      <c r="V234" s="18">
        <v>884.43600000000004</v>
      </c>
      <c r="W234" s="17">
        <f t="shared" si="144"/>
        <v>713.28700000000003</v>
      </c>
      <c r="X234" s="17">
        <v>437.03399999999999</v>
      </c>
      <c r="Y234" s="18">
        <v>59839.142999999996</v>
      </c>
      <c r="Z234" s="17">
        <f t="shared" si="145"/>
        <v>59402.108999999997</v>
      </c>
      <c r="AA234" s="17">
        <v>251454.49799999999</v>
      </c>
      <c r="AB234" s="18">
        <v>336966.076</v>
      </c>
      <c r="AC234" s="17">
        <f t="shared" si="146"/>
        <v>85511.578000000009</v>
      </c>
      <c r="AD234" s="17">
        <v>37735.196725000002</v>
      </c>
      <c r="AE234" s="18">
        <v>51227.993999999999</v>
      </c>
      <c r="AF234" s="17">
        <f t="shared" si="147"/>
        <v>13492.797274999997</v>
      </c>
      <c r="AG234" s="17">
        <v>10985.118485999999</v>
      </c>
      <c r="AH234" s="18">
        <v>11180.931</v>
      </c>
      <c r="AI234" s="17">
        <f t="shared" si="148"/>
        <v>195.8125140000011</v>
      </c>
      <c r="AJ234" s="17">
        <v>12.215999999999999</v>
      </c>
      <c r="AK234" s="18">
        <v>1.6559999999999999</v>
      </c>
      <c r="AL234" s="17">
        <f t="shared" si="149"/>
        <v>-10.559999999999999</v>
      </c>
      <c r="AM234" s="17">
        <v>84123.408670000004</v>
      </c>
      <c r="AN234" s="18">
        <v>19703.23</v>
      </c>
      <c r="AO234" s="17">
        <f t="shared" si="150"/>
        <v>-64420.178670000008</v>
      </c>
      <c r="AP234" s="17">
        <v>9.23</v>
      </c>
      <c r="AQ234" s="18">
        <v>0.2</v>
      </c>
      <c r="AR234" s="17">
        <f t="shared" si="151"/>
        <v>-9.0300000000000011</v>
      </c>
      <c r="AS234" s="17">
        <v>74508.578999999998</v>
      </c>
      <c r="AT234" s="18">
        <v>87.165000000000006</v>
      </c>
      <c r="AU234" s="17">
        <f t="shared" si="152"/>
        <v>-74421.414000000004</v>
      </c>
      <c r="AV234" s="17">
        <v>15576.507</v>
      </c>
      <c r="AW234" s="18">
        <v>103.476</v>
      </c>
      <c r="AX234" s="20">
        <f t="shared" si="153"/>
        <v>-15473.030999999999</v>
      </c>
    </row>
    <row r="235" spans="2:50" x14ac:dyDescent="0.3">
      <c r="B235" s="16" t="s">
        <v>474</v>
      </c>
      <c r="C235" s="17">
        <v>23.666</v>
      </c>
      <c r="D235" s="18">
        <v>0</v>
      </c>
      <c r="E235" s="17">
        <f t="shared" si="139"/>
        <v>-23.666</v>
      </c>
      <c r="F235" s="17">
        <v>99709.842999999993</v>
      </c>
      <c r="G235" s="18">
        <v>99097.168000000005</v>
      </c>
      <c r="H235" s="17">
        <f t="shared" si="140"/>
        <v>-612.67499999998836</v>
      </c>
      <c r="I235" s="17">
        <v>2146.9699999999998</v>
      </c>
      <c r="J235" s="18">
        <v>53722.43</v>
      </c>
      <c r="K235" s="17">
        <f t="shared" si="141"/>
        <v>51575.46</v>
      </c>
      <c r="L235" s="17">
        <v>0</v>
      </c>
      <c r="M235" s="18">
        <v>0</v>
      </c>
      <c r="N235" s="17">
        <f t="shared" si="123"/>
        <v>0</v>
      </c>
      <c r="O235" s="17">
        <v>0</v>
      </c>
      <c r="P235" s="18">
        <v>0</v>
      </c>
      <c r="Q235" s="17">
        <f t="shared" si="142"/>
        <v>0</v>
      </c>
      <c r="R235" s="17">
        <v>98743</v>
      </c>
      <c r="S235" s="18">
        <v>97660.3</v>
      </c>
      <c r="T235" s="17">
        <f t="shared" si="143"/>
        <v>-1082.6999999999971</v>
      </c>
      <c r="U235" s="17">
        <v>60</v>
      </c>
      <c r="V235" s="18">
        <v>60.3</v>
      </c>
      <c r="W235" s="17">
        <f t="shared" si="144"/>
        <v>0.29999999999999716</v>
      </c>
      <c r="X235" s="17">
        <v>0</v>
      </c>
      <c r="Y235" s="18">
        <v>0</v>
      </c>
      <c r="Z235" s="17">
        <f t="shared" si="145"/>
        <v>0</v>
      </c>
      <c r="AA235" s="17">
        <v>6.0259999999999998</v>
      </c>
      <c r="AB235" s="18">
        <v>8.9450000000000003</v>
      </c>
      <c r="AC235" s="17">
        <f t="shared" si="146"/>
        <v>2.9190000000000005</v>
      </c>
      <c r="AD235" s="17">
        <v>486.625</v>
      </c>
      <c r="AE235" s="18">
        <v>554.67899999999997</v>
      </c>
      <c r="AF235" s="17">
        <f t="shared" si="147"/>
        <v>68.053999999999974</v>
      </c>
      <c r="AG235" s="17">
        <v>2.0910000000000002</v>
      </c>
      <c r="AH235" s="18">
        <v>1.276</v>
      </c>
      <c r="AI235" s="17">
        <f t="shared" si="148"/>
        <v>-0.81500000000000017</v>
      </c>
      <c r="AJ235" s="17">
        <v>37</v>
      </c>
      <c r="AK235" s="18">
        <v>0</v>
      </c>
      <c r="AL235" s="17">
        <f t="shared" si="149"/>
        <v>-37</v>
      </c>
      <c r="AM235" s="17">
        <v>2479.576</v>
      </c>
      <c r="AN235" s="18">
        <v>54514.398000000001</v>
      </c>
      <c r="AO235" s="17">
        <f t="shared" si="150"/>
        <v>52034.822</v>
      </c>
      <c r="AP235" s="17">
        <v>0</v>
      </c>
      <c r="AQ235" s="18">
        <v>0</v>
      </c>
      <c r="AR235" s="17">
        <f t="shared" si="151"/>
        <v>0</v>
      </c>
      <c r="AS235" s="17">
        <v>102.5</v>
      </c>
      <c r="AT235" s="18">
        <v>80</v>
      </c>
      <c r="AU235" s="17">
        <f t="shared" si="152"/>
        <v>-22.5</v>
      </c>
      <c r="AV235" s="17">
        <v>23.661000000000001</v>
      </c>
      <c r="AW235" s="18">
        <v>0</v>
      </c>
      <c r="AX235" s="20">
        <f t="shared" si="153"/>
        <v>-23.661000000000001</v>
      </c>
    </row>
    <row r="236" spans="2:50" x14ac:dyDescent="0.3">
      <c r="B236" s="16" t="s">
        <v>173</v>
      </c>
      <c r="C236" s="17">
        <v>84.239000000000004</v>
      </c>
      <c r="D236" s="18">
        <v>44.201999999999998</v>
      </c>
      <c r="E236" s="17">
        <f t="shared" si="139"/>
        <v>-40.037000000000006</v>
      </c>
      <c r="F236" s="17">
        <v>3156.9437499999999</v>
      </c>
      <c r="G236" s="18">
        <v>4107.53</v>
      </c>
      <c r="H236" s="17">
        <f t="shared" si="140"/>
        <v>950.58624999999984</v>
      </c>
      <c r="I236" s="17">
        <v>7509.33</v>
      </c>
      <c r="J236" s="18">
        <v>4752</v>
      </c>
      <c r="K236" s="17">
        <f t="shared" si="141"/>
        <v>-2757.33</v>
      </c>
      <c r="L236" s="17">
        <v>0</v>
      </c>
      <c r="M236" s="18">
        <v>0</v>
      </c>
      <c r="N236" s="17">
        <f t="shared" si="123"/>
        <v>0</v>
      </c>
      <c r="O236" s="17">
        <v>0</v>
      </c>
      <c r="P236" s="18">
        <v>0</v>
      </c>
      <c r="Q236" s="17">
        <f t="shared" si="142"/>
        <v>0</v>
      </c>
      <c r="R236" s="17">
        <v>60.945999999999998</v>
      </c>
      <c r="S236" s="18">
        <v>43.976999999999997</v>
      </c>
      <c r="T236" s="17">
        <f t="shared" si="143"/>
        <v>-16.969000000000001</v>
      </c>
      <c r="U236" s="17">
        <v>54.555</v>
      </c>
      <c r="V236" s="18">
        <v>8.2569999999999997</v>
      </c>
      <c r="W236" s="17">
        <f t="shared" si="144"/>
        <v>-46.298000000000002</v>
      </c>
      <c r="X236" s="17">
        <v>0.03</v>
      </c>
      <c r="Y236" s="18">
        <v>0.245</v>
      </c>
      <c r="Z236" s="17">
        <f t="shared" si="145"/>
        <v>0.215</v>
      </c>
      <c r="AA236" s="17">
        <v>1202.2090000000001</v>
      </c>
      <c r="AB236" s="18">
        <v>154.26599999999999</v>
      </c>
      <c r="AC236" s="17">
        <f t="shared" si="146"/>
        <v>-1047.943</v>
      </c>
      <c r="AD236" s="17">
        <v>10.042</v>
      </c>
      <c r="AE236" s="18">
        <v>2125.3319999999999</v>
      </c>
      <c r="AF236" s="17">
        <f t="shared" si="147"/>
        <v>2115.29</v>
      </c>
      <c r="AG236" s="17">
        <v>4680.6567500000001</v>
      </c>
      <c r="AH236" s="18">
        <v>5553.732</v>
      </c>
      <c r="AI236" s="17">
        <f t="shared" si="148"/>
        <v>873.07524999999987</v>
      </c>
      <c r="AJ236" s="17">
        <v>35.920999999999999</v>
      </c>
      <c r="AK236" s="18">
        <v>37.326000000000001</v>
      </c>
      <c r="AL236" s="17">
        <f t="shared" si="149"/>
        <v>1.4050000000000011</v>
      </c>
      <c r="AM236" s="17">
        <v>4646.5739999999996</v>
      </c>
      <c r="AN236" s="18">
        <v>901.35799999999995</v>
      </c>
      <c r="AO236" s="17">
        <f t="shared" si="150"/>
        <v>-3745.2159999999994</v>
      </c>
      <c r="AP236" s="17">
        <v>0</v>
      </c>
      <c r="AQ236" s="18">
        <v>0</v>
      </c>
      <c r="AR236" s="17">
        <f t="shared" si="151"/>
        <v>0</v>
      </c>
      <c r="AS236" s="17">
        <v>64</v>
      </c>
      <c r="AT236" s="18">
        <v>74.353999999999999</v>
      </c>
      <c r="AU236" s="17">
        <f t="shared" si="152"/>
        <v>10.353999999999999</v>
      </c>
      <c r="AV236" s="17">
        <v>50.134</v>
      </c>
      <c r="AW236" s="18">
        <v>13.141999999999999</v>
      </c>
      <c r="AX236" s="20">
        <f t="shared" si="153"/>
        <v>-36.992000000000004</v>
      </c>
    </row>
    <row r="237" spans="2:50" x14ac:dyDescent="0.3">
      <c r="B237" s="16" t="s">
        <v>392</v>
      </c>
      <c r="C237" s="17">
        <v>2.6387900000000002</v>
      </c>
      <c r="D237" s="18">
        <v>264.50799999999998</v>
      </c>
      <c r="E237" s="17">
        <f t="shared" si="139"/>
        <v>261.86920999999995</v>
      </c>
      <c r="F237" s="17">
        <v>1393.4532119999999</v>
      </c>
      <c r="G237" s="18">
        <v>6963.1809999999996</v>
      </c>
      <c r="H237" s="17">
        <f t="shared" si="140"/>
        <v>5569.7277880000001</v>
      </c>
      <c r="I237" s="17">
        <v>0</v>
      </c>
      <c r="J237" s="18">
        <v>3.202</v>
      </c>
      <c r="K237" s="17">
        <f t="shared" si="141"/>
        <v>3.202</v>
      </c>
      <c r="L237" s="17">
        <v>0</v>
      </c>
      <c r="M237" s="18">
        <v>0</v>
      </c>
      <c r="N237" s="17">
        <f t="shared" si="123"/>
        <v>0</v>
      </c>
      <c r="O237" s="17">
        <v>0</v>
      </c>
      <c r="P237" s="18">
        <v>0</v>
      </c>
      <c r="Q237" s="17">
        <f t="shared" si="142"/>
        <v>0</v>
      </c>
      <c r="R237" s="17">
        <v>0</v>
      </c>
      <c r="S237" s="18">
        <v>0.23799999999999999</v>
      </c>
      <c r="T237" s="17">
        <f t="shared" si="143"/>
        <v>0.23799999999999999</v>
      </c>
      <c r="U237" s="17">
        <v>0</v>
      </c>
      <c r="V237" s="18">
        <v>0</v>
      </c>
      <c r="W237" s="17">
        <f t="shared" si="144"/>
        <v>0</v>
      </c>
      <c r="X237" s="17">
        <v>0</v>
      </c>
      <c r="Y237" s="18">
        <v>0.91</v>
      </c>
      <c r="Z237" s="17">
        <f t="shared" si="145"/>
        <v>0.91</v>
      </c>
      <c r="AA237" s="17">
        <v>1.3</v>
      </c>
      <c r="AB237" s="18">
        <v>133.16900000000001</v>
      </c>
      <c r="AC237" s="17">
        <f t="shared" si="146"/>
        <v>131.869</v>
      </c>
      <c r="AD237" s="17">
        <v>19.024999999999999</v>
      </c>
      <c r="AE237" s="18">
        <v>4855.973</v>
      </c>
      <c r="AF237" s="17">
        <f t="shared" si="147"/>
        <v>4836.9480000000003</v>
      </c>
      <c r="AG237" s="17">
        <v>2.9213</v>
      </c>
      <c r="AH237" s="18">
        <v>26.43</v>
      </c>
      <c r="AI237" s="17">
        <f t="shared" si="148"/>
        <v>23.508700000000001</v>
      </c>
      <c r="AJ237" s="17">
        <v>886.02380000000005</v>
      </c>
      <c r="AK237" s="18">
        <v>413.89299999999997</v>
      </c>
      <c r="AL237" s="17">
        <f t="shared" si="149"/>
        <v>-472.13080000000008</v>
      </c>
      <c r="AM237" s="17">
        <v>456.3057</v>
      </c>
      <c r="AN237" s="18">
        <v>1427.383</v>
      </c>
      <c r="AO237" s="17">
        <f t="shared" si="150"/>
        <v>971.07730000000004</v>
      </c>
      <c r="AP237" s="17">
        <v>0</v>
      </c>
      <c r="AQ237" s="18">
        <v>1E-3</v>
      </c>
      <c r="AR237" s="17">
        <f t="shared" si="151"/>
        <v>1E-3</v>
      </c>
      <c r="AS237" s="17">
        <v>0</v>
      </c>
      <c r="AT237" s="18">
        <v>69.400000000000006</v>
      </c>
      <c r="AU237" s="17">
        <f t="shared" si="152"/>
        <v>69.400000000000006</v>
      </c>
      <c r="AV237" s="17">
        <v>30.516202</v>
      </c>
      <c r="AW237" s="18">
        <v>303.495</v>
      </c>
      <c r="AX237" s="20">
        <f t="shared" si="153"/>
        <v>272.97879799999998</v>
      </c>
    </row>
    <row r="238" spans="2:50" x14ac:dyDescent="0.3">
      <c r="B238" s="16" t="s">
        <v>81</v>
      </c>
      <c r="C238" s="17">
        <v>3939421.7</v>
      </c>
      <c r="D238" s="18">
        <v>838458</v>
      </c>
      <c r="E238" s="17">
        <f t="shared" si="139"/>
        <v>-3100963.7</v>
      </c>
      <c r="F238" s="17">
        <v>261765.984513</v>
      </c>
      <c r="G238" s="18">
        <v>177370.80100000001</v>
      </c>
      <c r="H238" s="17">
        <f t="shared" si="140"/>
        <v>-84395.183512999996</v>
      </c>
      <c r="I238" s="17">
        <v>7767</v>
      </c>
      <c r="J238" s="18">
        <v>0</v>
      </c>
      <c r="K238" s="17">
        <f t="shared" si="141"/>
        <v>-7767</v>
      </c>
      <c r="L238" s="17">
        <v>0</v>
      </c>
      <c r="M238" s="18">
        <v>0</v>
      </c>
      <c r="N238" s="17">
        <f t="shared" si="123"/>
        <v>0</v>
      </c>
      <c r="O238" s="17">
        <v>0</v>
      </c>
      <c r="P238" s="18">
        <v>0</v>
      </c>
      <c r="Q238" s="17">
        <f t="shared" si="142"/>
        <v>0</v>
      </c>
      <c r="R238" s="17">
        <v>11.48</v>
      </c>
      <c r="S238" s="18">
        <v>0.504</v>
      </c>
      <c r="T238" s="17">
        <f t="shared" si="143"/>
        <v>-10.976000000000001</v>
      </c>
      <c r="U238" s="17">
        <v>11.48</v>
      </c>
      <c r="V238" s="18">
        <v>0.504</v>
      </c>
      <c r="W238" s="17">
        <f t="shared" si="144"/>
        <v>-10.976000000000001</v>
      </c>
      <c r="X238" s="17">
        <v>0</v>
      </c>
      <c r="Y238" s="18">
        <v>0</v>
      </c>
      <c r="Z238" s="17">
        <f t="shared" si="145"/>
        <v>0</v>
      </c>
      <c r="AA238" s="17">
        <v>0.40500000000000003</v>
      </c>
      <c r="AB238" s="18">
        <v>0</v>
      </c>
      <c r="AC238" s="17">
        <f t="shared" si="146"/>
        <v>-0.40500000000000003</v>
      </c>
      <c r="AD238" s="17">
        <v>114.599</v>
      </c>
      <c r="AE238" s="18">
        <v>496.40199999999999</v>
      </c>
      <c r="AF238" s="17">
        <f t="shared" si="147"/>
        <v>381.803</v>
      </c>
      <c r="AG238" s="17">
        <v>3070.4935129999999</v>
      </c>
      <c r="AH238" s="18">
        <v>16.309000000000001</v>
      </c>
      <c r="AI238" s="17">
        <f t="shared" si="148"/>
        <v>-3054.1845129999997</v>
      </c>
      <c r="AJ238" s="17">
        <v>183.93799999999999</v>
      </c>
      <c r="AK238" s="18">
        <v>0</v>
      </c>
      <c r="AL238" s="17">
        <f t="shared" si="149"/>
        <v>-183.93799999999999</v>
      </c>
      <c r="AM238" s="17">
        <v>215.08</v>
      </c>
      <c r="AN238" s="18">
        <v>289.39100000000002</v>
      </c>
      <c r="AO238" s="17">
        <f t="shared" si="150"/>
        <v>74.311000000000007</v>
      </c>
      <c r="AP238" s="17">
        <v>265935.45299999998</v>
      </c>
      <c r="AQ238" s="18">
        <v>176424.435</v>
      </c>
      <c r="AR238" s="17">
        <f t="shared" si="151"/>
        <v>-89511.017999999982</v>
      </c>
      <c r="AS238" s="17">
        <v>0</v>
      </c>
      <c r="AT238" s="18">
        <v>68.760000000000005</v>
      </c>
      <c r="AU238" s="17">
        <f t="shared" si="152"/>
        <v>68.760000000000005</v>
      </c>
      <c r="AV238" s="17">
        <v>4205358.6890000002</v>
      </c>
      <c r="AW238" s="18">
        <v>1014957.4350000001</v>
      </c>
      <c r="AX238" s="20">
        <f t="shared" si="153"/>
        <v>-3190401.2540000002</v>
      </c>
    </row>
    <row r="239" spans="2:50" x14ac:dyDescent="0.3">
      <c r="B239" s="16" t="s">
        <v>248</v>
      </c>
      <c r="C239" s="17">
        <v>273941.03507500002</v>
      </c>
      <c r="D239" s="18">
        <v>37202286.870999999</v>
      </c>
      <c r="E239" s="17">
        <f t="shared" si="139"/>
        <v>36928345.835924998</v>
      </c>
      <c r="F239" s="17">
        <v>178325.19461499999</v>
      </c>
      <c r="G239" s="18">
        <v>2349675.6120000002</v>
      </c>
      <c r="H239" s="17">
        <f t="shared" si="140"/>
        <v>2171350.4173850003</v>
      </c>
      <c r="I239" s="17">
        <v>834255.593903</v>
      </c>
      <c r="J239" s="18">
        <v>126777.159</v>
      </c>
      <c r="K239" s="17">
        <f t="shared" si="141"/>
        <v>-707478.43490300002</v>
      </c>
      <c r="L239" s="17">
        <v>0</v>
      </c>
      <c r="M239" s="18">
        <v>0</v>
      </c>
      <c r="N239" s="17">
        <f t="shared" si="123"/>
        <v>0</v>
      </c>
      <c r="O239" s="17">
        <v>4866.5</v>
      </c>
      <c r="P239" s="18">
        <v>1840.0920000000001</v>
      </c>
      <c r="Q239" s="17">
        <f t="shared" si="142"/>
        <v>-3026.4079999999999</v>
      </c>
      <c r="R239" s="17">
        <v>10325.77306</v>
      </c>
      <c r="S239" s="18">
        <v>429142.05</v>
      </c>
      <c r="T239" s="17">
        <f t="shared" si="143"/>
        <v>418816.27694000001</v>
      </c>
      <c r="U239" s="17">
        <v>1961.12006</v>
      </c>
      <c r="V239" s="18">
        <v>182770.45600000001</v>
      </c>
      <c r="W239" s="17">
        <f t="shared" si="144"/>
        <v>180809.33594000002</v>
      </c>
      <c r="X239" s="17">
        <v>220.84054499999999</v>
      </c>
      <c r="Y239" s="18">
        <v>729.28700000000003</v>
      </c>
      <c r="Z239" s="17">
        <f t="shared" si="145"/>
        <v>508.44645500000001</v>
      </c>
      <c r="AA239" s="17">
        <v>3011.18</v>
      </c>
      <c r="AB239" s="18">
        <v>1785.66</v>
      </c>
      <c r="AC239" s="17">
        <f t="shared" si="146"/>
        <v>-1225.5199999999998</v>
      </c>
      <c r="AD239" s="17">
        <v>80297.775095000005</v>
      </c>
      <c r="AE239" s="18">
        <v>106347.37</v>
      </c>
      <c r="AF239" s="17">
        <f t="shared" si="147"/>
        <v>26049.594904999991</v>
      </c>
      <c r="AG239" s="17">
        <v>7575.5260049999997</v>
      </c>
      <c r="AH239" s="18">
        <v>3801.03</v>
      </c>
      <c r="AI239" s="17">
        <f t="shared" si="148"/>
        <v>-3774.4960049999995</v>
      </c>
      <c r="AJ239" s="17">
        <v>3337.0239999999999</v>
      </c>
      <c r="AK239" s="18">
        <v>175.97</v>
      </c>
      <c r="AL239" s="17">
        <f t="shared" si="149"/>
        <v>-3161.0540000000001</v>
      </c>
      <c r="AM239" s="17">
        <v>124945.34157999999</v>
      </c>
      <c r="AN239" s="18">
        <v>1341313.4040000001</v>
      </c>
      <c r="AO239" s="17">
        <f t="shared" si="150"/>
        <v>1216368.0624200001</v>
      </c>
      <c r="AP239" s="17">
        <v>691.67100000000005</v>
      </c>
      <c r="AQ239" s="18">
        <v>547332.28700000001</v>
      </c>
      <c r="AR239" s="17">
        <f t="shared" si="151"/>
        <v>546640.61600000004</v>
      </c>
      <c r="AS239" s="17">
        <v>762817.49670799996</v>
      </c>
      <c r="AT239" s="18">
        <v>52.811</v>
      </c>
      <c r="AU239" s="17">
        <f t="shared" si="152"/>
        <v>-762764.68570799998</v>
      </c>
      <c r="AV239" s="17">
        <v>289117.98210000002</v>
      </c>
      <c r="AW239" s="18">
        <v>37795392.059</v>
      </c>
      <c r="AX239" s="20">
        <f t="shared" si="153"/>
        <v>37506274.076899998</v>
      </c>
    </row>
    <row r="240" spans="2:50" x14ac:dyDescent="0.3">
      <c r="B240" s="16" t="s">
        <v>364</v>
      </c>
      <c r="C240" s="17">
        <v>27.658000000000001</v>
      </c>
      <c r="D240" s="18">
        <v>0.16600000000000001</v>
      </c>
      <c r="E240" s="17">
        <f t="shared" si="139"/>
        <v>-27.492000000000001</v>
      </c>
      <c r="F240" s="17">
        <v>6397.2418600000001</v>
      </c>
      <c r="G240" s="18">
        <v>511.31400000000002</v>
      </c>
      <c r="H240" s="17">
        <f t="shared" si="140"/>
        <v>-5885.9278599999998</v>
      </c>
      <c r="I240" s="17">
        <v>1867.57888</v>
      </c>
      <c r="J240" s="18">
        <v>0</v>
      </c>
      <c r="K240" s="17">
        <f t="shared" si="141"/>
        <v>-1867.57888</v>
      </c>
      <c r="L240" s="17">
        <v>0</v>
      </c>
      <c r="M240" s="18">
        <v>0</v>
      </c>
      <c r="N240" s="17">
        <f t="shared" si="123"/>
        <v>0</v>
      </c>
      <c r="O240" s="17">
        <v>0</v>
      </c>
      <c r="P240" s="18">
        <v>0</v>
      </c>
      <c r="Q240" s="17">
        <f t="shared" si="142"/>
        <v>0</v>
      </c>
      <c r="R240" s="17">
        <v>5663.5680000000002</v>
      </c>
      <c r="S240" s="18">
        <v>27.4</v>
      </c>
      <c r="T240" s="17">
        <f t="shared" si="143"/>
        <v>-5636.1680000000006</v>
      </c>
      <c r="U240" s="17">
        <v>53.067999999999998</v>
      </c>
      <c r="V240" s="18">
        <v>27.4</v>
      </c>
      <c r="W240" s="17">
        <f t="shared" si="144"/>
        <v>-25.667999999999999</v>
      </c>
      <c r="X240" s="17">
        <v>0</v>
      </c>
      <c r="Y240" s="18">
        <v>0</v>
      </c>
      <c r="Z240" s="17">
        <f t="shared" si="145"/>
        <v>0</v>
      </c>
      <c r="AA240" s="17">
        <v>0.97750000000000004</v>
      </c>
      <c r="AB240" s="18">
        <v>4.194</v>
      </c>
      <c r="AC240" s="17">
        <f t="shared" si="146"/>
        <v>3.2164999999999999</v>
      </c>
      <c r="AD240" s="17">
        <v>1939.0127299999999</v>
      </c>
      <c r="AE240" s="18">
        <v>112.08199999999999</v>
      </c>
      <c r="AF240" s="17">
        <f t="shared" si="147"/>
        <v>-1826.93073</v>
      </c>
      <c r="AG240" s="17">
        <v>19.171199999999999</v>
      </c>
      <c r="AH240" s="18">
        <v>0.45800000000000002</v>
      </c>
      <c r="AI240" s="17">
        <f t="shared" si="148"/>
        <v>-18.713200000000001</v>
      </c>
      <c r="AJ240" s="17">
        <v>144.4769</v>
      </c>
      <c r="AK240" s="18">
        <v>1.827</v>
      </c>
      <c r="AL240" s="17">
        <f t="shared" si="149"/>
        <v>-142.6499</v>
      </c>
      <c r="AM240" s="17">
        <v>516.71070999999995</v>
      </c>
      <c r="AN240" s="18">
        <v>313.32</v>
      </c>
      <c r="AO240" s="17">
        <f t="shared" si="150"/>
        <v>-203.39070999999996</v>
      </c>
      <c r="AP240" s="17">
        <v>0</v>
      </c>
      <c r="AQ240" s="18">
        <v>0</v>
      </c>
      <c r="AR240" s="17">
        <f t="shared" si="151"/>
        <v>0</v>
      </c>
      <c r="AS240" s="17">
        <v>3.3</v>
      </c>
      <c r="AT240" s="18">
        <v>50.384999999999998</v>
      </c>
      <c r="AU240" s="17">
        <f t="shared" si="152"/>
        <v>47.085000000000001</v>
      </c>
      <c r="AV240" s="17">
        <v>5.2617000000000003</v>
      </c>
      <c r="AW240" s="18">
        <v>1.8140000000000001</v>
      </c>
      <c r="AX240" s="20">
        <f t="shared" si="153"/>
        <v>-3.4477000000000002</v>
      </c>
    </row>
    <row r="241" spans="2:50" x14ac:dyDescent="0.3">
      <c r="B241" s="16" t="s">
        <v>456</v>
      </c>
      <c r="C241" s="17">
        <v>0</v>
      </c>
      <c r="D241" s="18">
        <v>0.5</v>
      </c>
      <c r="E241" s="17">
        <f t="shared" si="139"/>
        <v>0.5</v>
      </c>
      <c r="F241" s="17">
        <v>31485.508949999999</v>
      </c>
      <c r="G241" s="18">
        <v>17716.224999999999</v>
      </c>
      <c r="H241" s="17">
        <f t="shared" si="140"/>
        <v>-13769.283950000001</v>
      </c>
      <c r="I241" s="17">
        <v>0</v>
      </c>
      <c r="J241" s="18">
        <v>0</v>
      </c>
      <c r="K241" s="17">
        <f t="shared" si="141"/>
        <v>0</v>
      </c>
      <c r="L241" s="17">
        <v>0</v>
      </c>
      <c r="M241" s="18">
        <v>0</v>
      </c>
      <c r="N241" s="17">
        <f t="shared" si="123"/>
        <v>0</v>
      </c>
      <c r="O241" s="17">
        <v>0</v>
      </c>
      <c r="P241" s="18">
        <v>9.4</v>
      </c>
      <c r="Q241" s="17">
        <f t="shared" si="142"/>
        <v>9.4</v>
      </c>
      <c r="R241" s="17">
        <v>202.1</v>
      </c>
      <c r="S241" s="18">
        <v>182.80500000000001</v>
      </c>
      <c r="T241" s="17">
        <f t="shared" si="143"/>
        <v>-19.294999999999987</v>
      </c>
      <c r="U241" s="17">
        <v>0</v>
      </c>
      <c r="V241" s="18">
        <v>0</v>
      </c>
      <c r="W241" s="17">
        <f t="shared" si="144"/>
        <v>0</v>
      </c>
      <c r="X241" s="17">
        <v>4910.7</v>
      </c>
      <c r="Y241" s="18">
        <v>5569.6</v>
      </c>
      <c r="Z241" s="17">
        <f t="shared" si="145"/>
        <v>658.90000000000055</v>
      </c>
      <c r="AA241" s="17">
        <v>206.97</v>
      </c>
      <c r="AB241" s="18">
        <v>715.17200000000003</v>
      </c>
      <c r="AC241" s="17">
        <f t="shared" si="146"/>
        <v>508.202</v>
      </c>
      <c r="AD241" s="17">
        <v>19948.022000000001</v>
      </c>
      <c r="AE241" s="18">
        <v>3765.864</v>
      </c>
      <c r="AF241" s="17">
        <f t="shared" si="147"/>
        <v>-16182.158000000001</v>
      </c>
      <c r="AG241" s="17">
        <v>730.23535000000004</v>
      </c>
      <c r="AH241" s="18">
        <v>2287.6640000000002</v>
      </c>
      <c r="AI241" s="17">
        <f t="shared" si="148"/>
        <v>1557.4286500000003</v>
      </c>
      <c r="AJ241" s="17">
        <v>2813.6579999999999</v>
      </c>
      <c r="AK241" s="18">
        <v>172.89599999999999</v>
      </c>
      <c r="AL241" s="17">
        <f t="shared" si="149"/>
        <v>-2640.7619999999997</v>
      </c>
      <c r="AM241" s="17">
        <v>1730.8106</v>
      </c>
      <c r="AN241" s="18">
        <v>4960.3289999999997</v>
      </c>
      <c r="AO241" s="17">
        <f t="shared" si="150"/>
        <v>3229.5183999999999</v>
      </c>
      <c r="AP241" s="17">
        <v>0</v>
      </c>
      <c r="AQ241" s="18">
        <v>0</v>
      </c>
      <c r="AR241" s="17">
        <f t="shared" si="151"/>
        <v>0</v>
      </c>
      <c r="AS241" s="17">
        <v>937.2</v>
      </c>
      <c r="AT241" s="18">
        <v>48.42</v>
      </c>
      <c r="AU241" s="17">
        <f t="shared" si="152"/>
        <v>-888.78000000000009</v>
      </c>
      <c r="AV241" s="17">
        <v>5.8129999999999997</v>
      </c>
      <c r="AW241" s="18">
        <v>13.975</v>
      </c>
      <c r="AX241" s="20">
        <f t="shared" si="153"/>
        <v>8.161999999999999</v>
      </c>
    </row>
    <row r="242" spans="2:50" x14ac:dyDescent="0.3">
      <c r="B242" s="16" t="s">
        <v>86</v>
      </c>
      <c r="C242" s="17">
        <v>7934.0666000000001</v>
      </c>
      <c r="D242" s="18">
        <v>0.74</v>
      </c>
      <c r="E242" s="17">
        <f t="shared" si="139"/>
        <v>-7933.3266000000003</v>
      </c>
      <c r="F242" s="17">
        <v>19145.940309000001</v>
      </c>
      <c r="G242" s="18">
        <v>11240.973</v>
      </c>
      <c r="H242" s="17">
        <f t="shared" si="140"/>
        <v>-7904.9673090000015</v>
      </c>
      <c r="I242" s="17">
        <v>0.7</v>
      </c>
      <c r="J242" s="18">
        <v>27642</v>
      </c>
      <c r="K242" s="17">
        <f t="shared" si="141"/>
        <v>27641.3</v>
      </c>
      <c r="L242" s="17">
        <v>0</v>
      </c>
      <c r="M242" s="18">
        <v>0</v>
      </c>
      <c r="N242" s="17">
        <f t="shared" si="123"/>
        <v>0</v>
      </c>
      <c r="O242" s="17">
        <v>1</v>
      </c>
      <c r="P242" s="18">
        <v>0</v>
      </c>
      <c r="Q242" s="17">
        <f t="shared" si="142"/>
        <v>-1</v>
      </c>
      <c r="R242" s="17">
        <v>97.84</v>
      </c>
      <c r="S242" s="18">
        <v>74.370999999999995</v>
      </c>
      <c r="T242" s="17">
        <f t="shared" si="143"/>
        <v>-23.469000000000008</v>
      </c>
      <c r="U242" s="17">
        <v>67.305000000000007</v>
      </c>
      <c r="V242" s="18">
        <v>3.7709999999999999</v>
      </c>
      <c r="W242" s="17">
        <f t="shared" si="144"/>
        <v>-63.534000000000006</v>
      </c>
      <c r="X242" s="17">
        <v>0</v>
      </c>
      <c r="Y242" s="18">
        <v>0</v>
      </c>
      <c r="Z242" s="17">
        <f t="shared" si="145"/>
        <v>0</v>
      </c>
      <c r="AA242" s="17">
        <v>944.95100000000002</v>
      </c>
      <c r="AB242" s="18">
        <v>989.25099999999998</v>
      </c>
      <c r="AC242" s="17">
        <f t="shared" si="146"/>
        <v>44.299999999999955</v>
      </c>
      <c r="AD242" s="17">
        <v>4346.8230649999996</v>
      </c>
      <c r="AE242" s="18">
        <v>2315.337</v>
      </c>
      <c r="AF242" s="17">
        <f t="shared" si="147"/>
        <v>-2031.4860649999996</v>
      </c>
      <c r="AG242" s="17">
        <v>752.93662400000005</v>
      </c>
      <c r="AH242" s="18">
        <v>581.72199999999998</v>
      </c>
      <c r="AI242" s="17">
        <f t="shared" si="148"/>
        <v>-171.21462400000007</v>
      </c>
      <c r="AJ242" s="17">
        <v>100.125</v>
      </c>
      <c r="AK242" s="18">
        <v>126.22</v>
      </c>
      <c r="AL242" s="17">
        <f t="shared" si="149"/>
        <v>26.094999999999999</v>
      </c>
      <c r="AM242" s="17">
        <v>9332.6741199999997</v>
      </c>
      <c r="AN242" s="18">
        <v>34786.883999999998</v>
      </c>
      <c r="AO242" s="17">
        <f t="shared" si="150"/>
        <v>25454.209879999999</v>
      </c>
      <c r="AP242" s="17">
        <v>4.3999999999999997E-2</v>
      </c>
      <c r="AQ242" s="18">
        <v>10.542</v>
      </c>
      <c r="AR242" s="17">
        <f t="shared" si="151"/>
        <v>10.497999999999999</v>
      </c>
      <c r="AS242" s="17">
        <v>47.584000000000003</v>
      </c>
      <c r="AT242" s="18">
        <v>41.4</v>
      </c>
      <c r="AU242" s="17">
        <f t="shared" si="152"/>
        <v>-6.1840000000000046</v>
      </c>
      <c r="AV242" s="17">
        <v>11456.7731</v>
      </c>
      <c r="AW242" s="18">
        <v>-31.472000000000001</v>
      </c>
      <c r="AX242" s="20">
        <f t="shared" si="153"/>
        <v>-11488.2451</v>
      </c>
    </row>
    <row r="243" spans="2:50" x14ac:dyDescent="0.3">
      <c r="B243" s="16" t="s">
        <v>319</v>
      </c>
      <c r="C243" s="17">
        <v>0.4</v>
      </c>
      <c r="D243" s="18">
        <v>3.323</v>
      </c>
      <c r="E243" s="17">
        <f t="shared" si="139"/>
        <v>2.923</v>
      </c>
      <c r="F243" s="17">
        <v>7001.7833199999995</v>
      </c>
      <c r="G243" s="18">
        <v>38232.184999999998</v>
      </c>
      <c r="H243" s="17">
        <f t="shared" si="140"/>
        <v>31230.401679999999</v>
      </c>
      <c r="I243" s="17">
        <v>0</v>
      </c>
      <c r="J243" s="18">
        <v>216.02500000000001</v>
      </c>
      <c r="K243" s="17">
        <f t="shared" si="141"/>
        <v>216.02500000000001</v>
      </c>
      <c r="L243" s="17">
        <v>0</v>
      </c>
      <c r="M243" s="18">
        <v>0</v>
      </c>
      <c r="N243" s="17">
        <f t="shared" si="123"/>
        <v>0</v>
      </c>
      <c r="O243" s="17">
        <v>0</v>
      </c>
      <c r="P243" s="18">
        <v>0</v>
      </c>
      <c r="Q243" s="17">
        <f t="shared" si="142"/>
        <v>0</v>
      </c>
      <c r="R243" s="17">
        <v>252.5</v>
      </c>
      <c r="S243" s="18">
        <v>299.66300000000001</v>
      </c>
      <c r="T243" s="17">
        <f t="shared" si="143"/>
        <v>47.163000000000011</v>
      </c>
      <c r="U243" s="17">
        <v>0</v>
      </c>
      <c r="V243" s="18">
        <v>0</v>
      </c>
      <c r="W243" s="17">
        <f t="shared" si="144"/>
        <v>0</v>
      </c>
      <c r="X243" s="17">
        <v>3134.3</v>
      </c>
      <c r="Y243" s="18">
        <v>3520.5250000000001</v>
      </c>
      <c r="Z243" s="17">
        <f t="shared" si="145"/>
        <v>386.22499999999991</v>
      </c>
      <c r="AA243" s="17">
        <v>220.91571999999999</v>
      </c>
      <c r="AB243" s="18">
        <v>180.46899999999999</v>
      </c>
      <c r="AC243" s="17">
        <f t="shared" si="146"/>
        <v>-40.446719999999999</v>
      </c>
      <c r="AD243" s="17">
        <v>1117.2</v>
      </c>
      <c r="AE243" s="18">
        <v>29386.07</v>
      </c>
      <c r="AF243" s="17">
        <f t="shared" si="147"/>
        <v>28268.87</v>
      </c>
      <c r="AG243" s="17">
        <v>862.9923</v>
      </c>
      <c r="AH243" s="18">
        <v>793.35599999999999</v>
      </c>
      <c r="AI243" s="17">
        <f t="shared" si="148"/>
        <v>-69.636300000000006</v>
      </c>
      <c r="AJ243" s="17">
        <v>761.47299999999996</v>
      </c>
      <c r="AK243" s="18">
        <v>193.965</v>
      </c>
      <c r="AL243" s="17">
        <f t="shared" si="149"/>
        <v>-567.50799999999992</v>
      </c>
      <c r="AM243" s="17">
        <v>588.54229999999995</v>
      </c>
      <c r="AN243" s="18">
        <v>4022.4870000000001</v>
      </c>
      <c r="AO243" s="17">
        <f t="shared" si="150"/>
        <v>3433.9447</v>
      </c>
      <c r="AP243" s="17">
        <v>0</v>
      </c>
      <c r="AQ243" s="18">
        <v>0</v>
      </c>
      <c r="AR243" s="17">
        <f t="shared" si="151"/>
        <v>0</v>
      </c>
      <c r="AS243" s="17">
        <v>43</v>
      </c>
      <c r="AT243" s="18">
        <v>40.744999999999997</v>
      </c>
      <c r="AU243" s="17">
        <f t="shared" si="152"/>
        <v>-2.2550000000000026</v>
      </c>
      <c r="AV243" s="17">
        <v>21.26</v>
      </c>
      <c r="AW243" s="18">
        <v>14.250999999999999</v>
      </c>
      <c r="AX243" s="20">
        <f t="shared" si="153"/>
        <v>-7.0090000000000021</v>
      </c>
    </row>
    <row r="244" spans="2:50" x14ac:dyDescent="0.3">
      <c r="B244" s="16" t="s">
        <v>484</v>
      </c>
      <c r="C244" s="17">
        <v>24.389199999999999</v>
      </c>
      <c r="D244" s="18">
        <v>3.7570000000000001</v>
      </c>
      <c r="E244" s="17">
        <f t="shared" si="139"/>
        <v>-20.632199999999997</v>
      </c>
      <c r="F244" s="17">
        <v>1654.3869</v>
      </c>
      <c r="G244" s="18">
        <v>4185.0870000000004</v>
      </c>
      <c r="H244" s="17">
        <f t="shared" si="140"/>
        <v>2530.7001000000005</v>
      </c>
      <c r="I244" s="17">
        <v>0</v>
      </c>
      <c r="J244" s="18">
        <v>5628.5320000000002</v>
      </c>
      <c r="K244" s="17">
        <f t="shared" si="141"/>
        <v>5628.5320000000002</v>
      </c>
      <c r="L244" s="17">
        <v>0</v>
      </c>
      <c r="M244" s="18">
        <v>0</v>
      </c>
      <c r="N244" s="17">
        <f t="shared" si="123"/>
        <v>0</v>
      </c>
      <c r="O244" s="17">
        <v>0</v>
      </c>
      <c r="P244" s="18">
        <v>0</v>
      </c>
      <c r="Q244" s="17">
        <f t="shared" si="142"/>
        <v>0</v>
      </c>
      <c r="R244" s="17">
        <v>0</v>
      </c>
      <c r="S244" s="18">
        <v>3708.498</v>
      </c>
      <c r="T244" s="17">
        <f t="shared" si="143"/>
        <v>3708.498</v>
      </c>
      <c r="U244" s="17">
        <v>0</v>
      </c>
      <c r="V244" s="18">
        <v>7.4</v>
      </c>
      <c r="W244" s="17">
        <f t="shared" si="144"/>
        <v>7.4</v>
      </c>
      <c r="X244" s="17">
        <v>0</v>
      </c>
      <c r="Y244" s="18">
        <v>736.35599999999999</v>
      </c>
      <c r="Z244" s="17">
        <f t="shared" si="145"/>
        <v>736.35599999999999</v>
      </c>
      <c r="AA244" s="17">
        <v>4.0000000000000001E-3</v>
      </c>
      <c r="AB244" s="18">
        <v>11.172000000000001</v>
      </c>
      <c r="AC244" s="17">
        <f t="shared" si="146"/>
        <v>11.168000000000001</v>
      </c>
      <c r="AD244" s="17">
        <v>44.991399999999999</v>
      </c>
      <c r="AE244" s="18">
        <v>594.21400000000006</v>
      </c>
      <c r="AF244" s="17">
        <f t="shared" si="147"/>
        <v>549.22260000000006</v>
      </c>
      <c r="AG244" s="17">
        <v>72.772049999999993</v>
      </c>
      <c r="AH244" s="18">
        <v>164.94800000000001</v>
      </c>
      <c r="AI244" s="17">
        <f t="shared" si="148"/>
        <v>92.175950000000014</v>
      </c>
      <c r="AJ244" s="17">
        <v>109.917</v>
      </c>
      <c r="AK244" s="18">
        <v>86.23</v>
      </c>
      <c r="AL244" s="17">
        <f t="shared" si="149"/>
        <v>-23.686999999999998</v>
      </c>
      <c r="AM244" s="17">
        <v>1413.5301999999999</v>
      </c>
      <c r="AN244" s="18">
        <v>4469.1589999999997</v>
      </c>
      <c r="AO244" s="17">
        <f t="shared" si="150"/>
        <v>3055.6287999999995</v>
      </c>
      <c r="AP244" s="17">
        <v>0</v>
      </c>
      <c r="AQ244" s="18">
        <v>1.7000000000000001E-2</v>
      </c>
      <c r="AR244" s="17">
        <f t="shared" si="151"/>
        <v>1.7000000000000001E-2</v>
      </c>
      <c r="AS244" s="17">
        <v>0</v>
      </c>
      <c r="AT244" s="18">
        <v>35.53</v>
      </c>
      <c r="AU244" s="17">
        <f t="shared" si="152"/>
        <v>35.53</v>
      </c>
      <c r="AV244" s="17">
        <v>37.561450000000001</v>
      </c>
      <c r="AW244" s="18">
        <v>11.272</v>
      </c>
      <c r="AX244" s="20">
        <f t="shared" si="153"/>
        <v>-26.289450000000002</v>
      </c>
    </row>
    <row r="245" spans="2:50" x14ac:dyDescent="0.3">
      <c r="B245" s="16" t="s">
        <v>533</v>
      </c>
      <c r="C245" s="17">
        <v>2.2400000000000002</v>
      </c>
      <c r="D245" s="18">
        <v>8.8000000000000007</v>
      </c>
      <c r="E245" s="17">
        <f t="shared" si="139"/>
        <v>6.5600000000000005</v>
      </c>
      <c r="F245" s="17">
        <v>623.10119999999995</v>
      </c>
      <c r="G245" s="18">
        <v>823.21</v>
      </c>
      <c r="H245" s="17">
        <f t="shared" si="140"/>
        <v>200.10880000000009</v>
      </c>
      <c r="I245" s="17">
        <v>0</v>
      </c>
      <c r="J245" s="18">
        <v>0</v>
      </c>
      <c r="K245" s="17">
        <f t="shared" si="141"/>
        <v>0</v>
      </c>
      <c r="L245" s="17">
        <v>0</v>
      </c>
      <c r="M245" s="18">
        <v>0</v>
      </c>
      <c r="N245" s="17">
        <f t="shared" si="123"/>
        <v>0</v>
      </c>
      <c r="O245" s="17">
        <v>0</v>
      </c>
      <c r="P245" s="18">
        <v>0</v>
      </c>
      <c r="Q245" s="17">
        <f t="shared" si="142"/>
        <v>0</v>
      </c>
      <c r="R245" s="17">
        <v>0</v>
      </c>
      <c r="S245" s="18">
        <v>3.9</v>
      </c>
      <c r="T245" s="17">
        <f t="shared" si="143"/>
        <v>3.9</v>
      </c>
      <c r="U245" s="17">
        <v>0</v>
      </c>
      <c r="V245" s="18">
        <v>0</v>
      </c>
      <c r="W245" s="17">
        <f t="shared" si="144"/>
        <v>0</v>
      </c>
      <c r="X245" s="17">
        <v>0</v>
      </c>
      <c r="Y245" s="18">
        <v>0</v>
      </c>
      <c r="Z245" s="17">
        <f t="shared" si="145"/>
        <v>0</v>
      </c>
      <c r="AA245" s="17">
        <v>0</v>
      </c>
      <c r="AB245" s="18">
        <v>0.53900000000000003</v>
      </c>
      <c r="AC245" s="17">
        <f t="shared" si="146"/>
        <v>0.53900000000000003</v>
      </c>
      <c r="AD245" s="17">
        <v>288.97340000000003</v>
      </c>
      <c r="AE245" s="18">
        <v>6.4619999999999997</v>
      </c>
      <c r="AF245" s="17">
        <f t="shared" si="147"/>
        <v>-282.51140000000004</v>
      </c>
      <c r="AG245" s="17">
        <v>1.9E-2</v>
      </c>
      <c r="AH245" s="18">
        <v>6.2409999999999997</v>
      </c>
      <c r="AI245" s="17">
        <f t="shared" si="148"/>
        <v>6.2219999999999995</v>
      </c>
      <c r="AJ245" s="17">
        <v>0</v>
      </c>
      <c r="AK245" s="18">
        <v>0</v>
      </c>
      <c r="AL245" s="17">
        <f t="shared" si="149"/>
        <v>0</v>
      </c>
      <c r="AM245" s="17">
        <v>334.80880000000002</v>
      </c>
      <c r="AN245" s="18">
        <v>774.63800000000003</v>
      </c>
      <c r="AO245" s="17">
        <f t="shared" si="150"/>
        <v>439.82920000000001</v>
      </c>
      <c r="AP245" s="17">
        <v>1.54</v>
      </c>
      <c r="AQ245" s="18">
        <v>0</v>
      </c>
      <c r="AR245" s="17">
        <f t="shared" si="151"/>
        <v>-1.54</v>
      </c>
      <c r="AS245" s="17">
        <v>0</v>
      </c>
      <c r="AT245" s="18">
        <v>35</v>
      </c>
      <c r="AU245" s="17">
        <f t="shared" si="152"/>
        <v>35</v>
      </c>
      <c r="AV245" s="17">
        <v>0</v>
      </c>
      <c r="AW245" s="18">
        <v>5.23</v>
      </c>
      <c r="AX245" s="20">
        <f t="shared" si="153"/>
        <v>5.23</v>
      </c>
    </row>
    <row r="246" spans="2:50" x14ac:dyDescent="0.3">
      <c r="B246" s="16" t="s">
        <v>292</v>
      </c>
      <c r="C246" s="17">
        <v>129.529</v>
      </c>
      <c r="D246" s="18">
        <v>29.86</v>
      </c>
      <c r="E246" s="17">
        <f t="shared" si="139"/>
        <v>-99.668999999999997</v>
      </c>
      <c r="F246" s="17">
        <v>45353.256614999998</v>
      </c>
      <c r="G246" s="18">
        <v>96470</v>
      </c>
      <c r="H246" s="17">
        <f t="shared" si="140"/>
        <v>51116.743385000002</v>
      </c>
      <c r="I246" s="17">
        <v>19129.099999999999</v>
      </c>
      <c r="J246" s="18">
        <v>47570.491999999998</v>
      </c>
      <c r="K246" s="17">
        <f t="shared" si="141"/>
        <v>28441.392</v>
      </c>
      <c r="L246" s="17">
        <v>0</v>
      </c>
      <c r="M246" s="18">
        <v>0</v>
      </c>
      <c r="N246" s="17">
        <f t="shared" si="123"/>
        <v>0</v>
      </c>
      <c r="O246" s="17">
        <v>150</v>
      </c>
      <c r="P246" s="18">
        <v>0</v>
      </c>
      <c r="Q246" s="17">
        <f t="shared" si="142"/>
        <v>-150</v>
      </c>
      <c r="R246" s="17">
        <v>10665.657999999999</v>
      </c>
      <c r="S246" s="18">
        <v>11575.802</v>
      </c>
      <c r="T246" s="17">
        <f t="shared" si="143"/>
        <v>910.14400000000023</v>
      </c>
      <c r="U246" s="17">
        <v>609.63099999999997</v>
      </c>
      <c r="V246" s="18">
        <v>211.43600000000001</v>
      </c>
      <c r="W246" s="17">
        <f t="shared" si="144"/>
        <v>-398.19499999999994</v>
      </c>
      <c r="X246" s="17">
        <v>171.11500000000001</v>
      </c>
      <c r="Y246" s="18">
        <v>201.453</v>
      </c>
      <c r="Z246" s="17">
        <f t="shared" si="145"/>
        <v>30.337999999999994</v>
      </c>
      <c r="AA246" s="17">
        <v>35.537999999999997</v>
      </c>
      <c r="AB246" s="18">
        <v>54110.548999999999</v>
      </c>
      <c r="AC246" s="17">
        <f t="shared" si="146"/>
        <v>54075.010999999999</v>
      </c>
      <c r="AD246" s="17">
        <v>26701.893599999999</v>
      </c>
      <c r="AE246" s="18">
        <v>25070.935000000001</v>
      </c>
      <c r="AF246" s="17">
        <f t="shared" si="147"/>
        <v>-1630.9585999999981</v>
      </c>
      <c r="AG246" s="17">
        <v>217.74979999999999</v>
      </c>
      <c r="AH246" s="18">
        <v>125.148</v>
      </c>
      <c r="AI246" s="17">
        <f t="shared" si="148"/>
        <v>-92.601799999999997</v>
      </c>
      <c r="AJ246" s="17">
        <v>3335.9830999999999</v>
      </c>
      <c r="AK246" s="18">
        <v>2822.527</v>
      </c>
      <c r="AL246" s="17">
        <f t="shared" si="149"/>
        <v>-513.45609999999988</v>
      </c>
      <c r="AM246" s="17">
        <v>23189.255115</v>
      </c>
      <c r="AN246" s="18">
        <v>48702.889000000003</v>
      </c>
      <c r="AO246" s="17">
        <f t="shared" si="150"/>
        <v>25513.633885000003</v>
      </c>
      <c r="AP246" s="17">
        <v>0</v>
      </c>
      <c r="AQ246" s="18">
        <v>38.561999999999998</v>
      </c>
      <c r="AR246" s="17">
        <f t="shared" si="151"/>
        <v>38.561999999999998</v>
      </c>
      <c r="AS246" s="17">
        <v>253.02</v>
      </c>
      <c r="AT246" s="18">
        <v>26.667999999999999</v>
      </c>
      <c r="AU246" s="17">
        <f t="shared" si="152"/>
        <v>-226.352</v>
      </c>
      <c r="AV246" s="17">
        <v>41.673000000000002</v>
      </c>
      <c r="AW246" s="18">
        <v>1434.3810000000001</v>
      </c>
      <c r="AX246" s="20">
        <f t="shared" si="153"/>
        <v>1392.7080000000001</v>
      </c>
    </row>
    <row r="247" spans="2:50" x14ac:dyDescent="0.3">
      <c r="B247" s="16" t="s">
        <v>109</v>
      </c>
      <c r="C247" s="17">
        <v>92146.479428999999</v>
      </c>
      <c r="D247" s="18">
        <v>98952.09</v>
      </c>
      <c r="E247" s="17">
        <f t="shared" si="139"/>
        <v>6805.6105709999974</v>
      </c>
      <c r="F247" s="17">
        <v>245758.52218900001</v>
      </c>
      <c r="G247" s="18">
        <v>434393.33299999998</v>
      </c>
      <c r="H247" s="17">
        <f t="shared" si="140"/>
        <v>188634.81081099997</v>
      </c>
      <c r="I247" s="17">
        <v>3961.2311</v>
      </c>
      <c r="J247" s="18">
        <v>13819.487999999999</v>
      </c>
      <c r="K247" s="17">
        <f t="shared" si="141"/>
        <v>9858.2569000000003</v>
      </c>
      <c r="L247" s="17">
        <v>7.58</v>
      </c>
      <c r="M247" s="18">
        <v>7130.4539999999997</v>
      </c>
      <c r="N247" s="17">
        <f t="shared" si="123"/>
        <v>7122.8739999999998</v>
      </c>
      <c r="O247" s="17">
        <v>9</v>
      </c>
      <c r="P247" s="18">
        <v>0</v>
      </c>
      <c r="Q247" s="17">
        <f t="shared" si="142"/>
        <v>-9</v>
      </c>
      <c r="R247" s="17">
        <v>35196.012000000002</v>
      </c>
      <c r="S247" s="18">
        <v>56329.296000000002</v>
      </c>
      <c r="T247" s="17">
        <f t="shared" si="143"/>
        <v>21133.284</v>
      </c>
      <c r="U247" s="17">
        <v>34972.686000000002</v>
      </c>
      <c r="V247" s="18">
        <v>32147.446</v>
      </c>
      <c r="W247" s="17">
        <f t="shared" si="144"/>
        <v>-2825.2400000000016</v>
      </c>
      <c r="X247" s="17">
        <v>31.039000000000001</v>
      </c>
      <c r="Y247" s="18">
        <v>62.575000000000003</v>
      </c>
      <c r="Z247" s="17">
        <f t="shared" si="145"/>
        <v>31.536000000000001</v>
      </c>
      <c r="AA247" s="17">
        <v>109656.1214</v>
      </c>
      <c r="AB247" s="18">
        <v>3234.5320000000002</v>
      </c>
      <c r="AC247" s="17">
        <f t="shared" si="146"/>
        <v>-106421.5894</v>
      </c>
      <c r="AD247" s="17">
        <v>15943.318918000001</v>
      </c>
      <c r="AE247" s="18">
        <v>311748.717</v>
      </c>
      <c r="AF247" s="17">
        <f t="shared" si="147"/>
        <v>295805.39808200003</v>
      </c>
      <c r="AG247" s="17">
        <v>3486.729777</v>
      </c>
      <c r="AH247" s="18">
        <v>29792.216</v>
      </c>
      <c r="AI247" s="17">
        <f t="shared" si="148"/>
        <v>26305.486223</v>
      </c>
      <c r="AJ247" s="17">
        <v>598.1395</v>
      </c>
      <c r="AK247" s="18">
        <v>84.188999999999993</v>
      </c>
      <c r="AL247" s="17">
        <f t="shared" si="149"/>
        <v>-513.95050000000003</v>
      </c>
      <c r="AM247" s="17">
        <v>78035.657821000001</v>
      </c>
      <c r="AN247" s="18">
        <v>42827.552000000003</v>
      </c>
      <c r="AO247" s="17">
        <f t="shared" si="150"/>
        <v>-35208.105820999997</v>
      </c>
      <c r="AP247" s="17">
        <v>381.07600000000002</v>
      </c>
      <c r="AQ247" s="18">
        <v>3948.9110000000001</v>
      </c>
      <c r="AR247" s="17">
        <f t="shared" si="151"/>
        <v>3567.835</v>
      </c>
      <c r="AS247" s="17">
        <v>1273.74</v>
      </c>
      <c r="AT247" s="18">
        <v>25.05</v>
      </c>
      <c r="AU247" s="17">
        <f t="shared" si="152"/>
        <v>-1248.69</v>
      </c>
      <c r="AV247" s="17">
        <v>97264.974300000002</v>
      </c>
      <c r="AW247" s="18">
        <v>103060.784</v>
      </c>
      <c r="AX247" s="20">
        <f t="shared" si="153"/>
        <v>5795.809699999998</v>
      </c>
    </row>
    <row r="248" spans="2:50" x14ac:dyDescent="0.3">
      <c r="B248" s="16" t="s">
        <v>518</v>
      </c>
      <c r="C248" s="17">
        <v>7275.5665820000004</v>
      </c>
      <c r="D248" s="18">
        <v>112.166</v>
      </c>
      <c r="E248" s="17">
        <f t="shared" si="139"/>
        <v>-7163.4005820000002</v>
      </c>
      <c r="F248" s="17">
        <v>278103.54916900001</v>
      </c>
      <c r="G248" s="18">
        <v>94726.502999999997</v>
      </c>
      <c r="H248" s="17">
        <f t="shared" si="140"/>
        <v>-183377.04616900001</v>
      </c>
      <c r="I248" s="17">
        <v>221815.55480000001</v>
      </c>
      <c r="J248" s="18">
        <v>104554.436</v>
      </c>
      <c r="K248" s="17">
        <f t="shared" si="141"/>
        <v>-117261.11880000001</v>
      </c>
      <c r="L248" s="17">
        <v>0</v>
      </c>
      <c r="M248" s="18">
        <v>0</v>
      </c>
      <c r="N248" s="17">
        <f t="shared" si="123"/>
        <v>0</v>
      </c>
      <c r="O248" s="17">
        <v>4</v>
      </c>
      <c r="P248" s="18">
        <v>124.4</v>
      </c>
      <c r="Q248" s="17">
        <f t="shared" si="142"/>
        <v>120.4</v>
      </c>
      <c r="R248" s="17">
        <v>8801.7469999999994</v>
      </c>
      <c r="S248" s="18">
        <v>134.91300000000001</v>
      </c>
      <c r="T248" s="17">
        <f t="shared" si="143"/>
        <v>-8666.8339999999989</v>
      </c>
      <c r="U248" s="17">
        <v>5079.1153999999997</v>
      </c>
      <c r="V248" s="18">
        <v>3.5030000000000001</v>
      </c>
      <c r="W248" s="17">
        <f t="shared" si="144"/>
        <v>-5075.6124</v>
      </c>
      <c r="X248" s="17">
        <v>0</v>
      </c>
      <c r="Y248" s="18">
        <v>0</v>
      </c>
      <c r="Z248" s="17">
        <f t="shared" si="145"/>
        <v>0</v>
      </c>
      <c r="AA248" s="17">
        <v>2212.42085</v>
      </c>
      <c r="AB248" s="18">
        <v>9777.3919999999998</v>
      </c>
      <c r="AC248" s="17">
        <f t="shared" si="146"/>
        <v>7564.9711499999994</v>
      </c>
      <c r="AD248" s="17">
        <v>91112.540857</v>
      </c>
      <c r="AE248" s="18">
        <v>25230.17</v>
      </c>
      <c r="AF248" s="17">
        <f t="shared" si="147"/>
        <v>-65882.370857000002</v>
      </c>
      <c r="AG248" s="17">
        <v>16851.63104</v>
      </c>
      <c r="AH248" s="18">
        <v>28631.674999999999</v>
      </c>
      <c r="AI248" s="17">
        <f t="shared" si="148"/>
        <v>11780.043959999999</v>
      </c>
      <c r="AJ248" s="17">
        <v>82451.769178000002</v>
      </c>
      <c r="AK248" s="18">
        <v>6373.174</v>
      </c>
      <c r="AL248" s="17">
        <f t="shared" si="149"/>
        <v>-76078.595178000003</v>
      </c>
      <c r="AM248" s="17">
        <v>292610.82048400003</v>
      </c>
      <c r="AN248" s="18">
        <v>128790.40700000001</v>
      </c>
      <c r="AO248" s="17">
        <f t="shared" si="150"/>
        <v>-163820.41348400002</v>
      </c>
      <c r="AP248" s="17">
        <v>0.28000000000000003</v>
      </c>
      <c r="AQ248" s="18">
        <v>0</v>
      </c>
      <c r="AR248" s="17">
        <f t="shared" si="151"/>
        <v>-0.28000000000000003</v>
      </c>
      <c r="AS248" s="17">
        <v>129.52000000000001</v>
      </c>
      <c r="AT248" s="18">
        <v>24.64</v>
      </c>
      <c r="AU248" s="17">
        <f t="shared" si="152"/>
        <v>-104.88000000000001</v>
      </c>
      <c r="AV248" s="17">
        <v>13019.941142</v>
      </c>
      <c r="AW248" s="18">
        <v>430.73399999999998</v>
      </c>
      <c r="AX248" s="20">
        <f t="shared" si="153"/>
        <v>-12589.207141999999</v>
      </c>
    </row>
    <row r="249" spans="2:50" x14ac:dyDescent="0.3">
      <c r="B249" s="16" t="s">
        <v>459</v>
      </c>
      <c r="C249" s="17">
        <v>475.077</v>
      </c>
      <c r="D249" s="18">
        <v>89.081000000000003</v>
      </c>
      <c r="E249" s="17">
        <f t="shared" si="139"/>
        <v>-385.99599999999998</v>
      </c>
      <c r="F249" s="17">
        <v>2586.8525100000002</v>
      </c>
      <c r="G249" s="18">
        <v>1655.1790000000001</v>
      </c>
      <c r="H249" s="17">
        <f t="shared" si="140"/>
        <v>-931.67351000000008</v>
      </c>
      <c r="I249" s="17">
        <v>0</v>
      </c>
      <c r="J249" s="18">
        <v>1035.5999999999999</v>
      </c>
      <c r="K249" s="17">
        <f t="shared" si="141"/>
        <v>1035.5999999999999</v>
      </c>
      <c r="L249" s="17">
        <v>0</v>
      </c>
      <c r="M249" s="18">
        <v>0</v>
      </c>
      <c r="N249" s="17">
        <f t="shared" si="123"/>
        <v>0</v>
      </c>
      <c r="O249" s="17">
        <v>0</v>
      </c>
      <c r="P249" s="18">
        <v>0</v>
      </c>
      <c r="Q249" s="17">
        <f t="shared" si="142"/>
        <v>0</v>
      </c>
      <c r="R249" s="17">
        <v>5.5890000000000004</v>
      </c>
      <c r="S249" s="18">
        <v>12.305</v>
      </c>
      <c r="T249" s="17">
        <f t="shared" si="143"/>
        <v>6.7159999999999993</v>
      </c>
      <c r="U249" s="17">
        <v>5.5890000000000004</v>
      </c>
      <c r="V249" s="18">
        <v>12.305</v>
      </c>
      <c r="W249" s="17">
        <f t="shared" si="144"/>
        <v>6.7159999999999993</v>
      </c>
      <c r="X249" s="17">
        <v>0</v>
      </c>
      <c r="Y249" s="18">
        <v>0</v>
      </c>
      <c r="Z249" s="17">
        <f t="shared" si="145"/>
        <v>0</v>
      </c>
      <c r="AA249" s="17">
        <v>3.1160000000000001</v>
      </c>
      <c r="AB249" s="18">
        <v>121.449</v>
      </c>
      <c r="AC249" s="17">
        <f t="shared" si="146"/>
        <v>118.333</v>
      </c>
      <c r="AD249" s="17">
        <v>1292.6261999999999</v>
      </c>
      <c r="AE249" s="18">
        <v>314.25700000000001</v>
      </c>
      <c r="AF249" s="17">
        <f t="shared" si="147"/>
        <v>-978.36919999999986</v>
      </c>
      <c r="AG249" s="17">
        <v>10.709099999999999</v>
      </c>
      <c r="AH249" s="18">
        <v>23.584</v>
      </c>
      <c r="AI249" s="17">
        <f t="shared" si="148"/>
        <v>12.8749</v>
      </c>
      <c r="AJ249" s="17">
        <v>0</v>
      </c>
      <c r="AK249" s="18">
        <v>0</v>
      </c>
      <c r="AL249" s="17">
        <f t="shared" si="149"/>
        <v>0</v>
      </c>
      <c r="AM249" s="17">
        <v>676.96420999999998</v>
      </c>
      <c r="AN249" s="18">
        <v>1868.9929999999999</v>
      </c>
      <c r="AO249" s="17">
        <f t="shared" si="150"/>
        <v>1192.0287899999998</v>
      </c>
      <c r="AP249" s="17">
        <v>0</v>
      </c>
      <c r="AQ249" s="18">
        <v>413.1</v>
      </c>
      <c r="AR249" s="17">
        <f t="shared" si="151"/>
        <v>413.1</v>
      </c>
      <c r="AS249" s="17">
        <v>0</v>
      </c>
      <c r="AT249" s="18">
        <v>24</v>
      </c>
      <c r="AU249" s="17">
        <f t="shared" si="152"/>
        <v>24</v>
      </c>
      <c r="AV249" s="17">
        <v>1072.925</v>
      </c>
      <c r="AW249" s="18">
        <v>415.27199999999999</v>
      </c>
      <c r="AX249" s="20">
        <f t="shared" si="153"/>
        <v>-657.65300000000002</v>
      </c>
    </row>
    <row r="250" spans="2:50" x14ac:dyDescent="0.3">
      <c r="B250" s="16" t="s">
        <v>96</v>
      </c>
      <c r="C250" s="17">
        <v>209350112.44800001</v>
      </c>
      <c r="D250" s="18">
        <v>215680303.36899999</v>
      </c>
      <c r="E250" s="17">
        <f t="shared" si="139"/>
        <v>6330190.920999974</v>
      </c>
      <c r="F250" s="17">
        <v>6700146.85396</v>
      </c>
      <c r="G250" s="18">
        <v>6365504.0559999999</v>
      </c>
      <c r="H250" s="17">
        <f t="shared" si="140"/>
        <v>-334642.79796000011</v>
      </c>
      <c r="I250" s="17">
        <v>57236.653400000003</v>
      </c>
      <c r="J250" s="18">
        <v>20530.830000000002</v>
      </c>
      <c r="K250" s="17">
        <f t="shared" si="141"/>
        <v>-36705.823400000001</v>
      </c>
      <c r="L250" s="17">
        <v>0</v>
      </c>
      <c r="M250" s="18">
        <v>0</v>
      </c>
      <c r="N250" s="17">
        <f t="shared" si="123"/>
        <v>0</v>
      </c>
      <c r="O250" s="17">
        <v>0</v>
      </c>
      <c r="P250" s="18">
        <v>0</v>
      </c>
      <c r="Q250" s="17">
        <f t="shared" si="142"/>
        <v>0</v>
      </c>
      <c r="R250" s="17">
        <v>128360.992</v>
      </c>
      <c r="S250" s="18">
        <v>308814.46100000001</v>
      </c>
      <c r="T250" s="17">
        <f t="shared" si="143"/>
        <v>180453.46900000001</v>
      </c>
      <c r="U250" s="17">
        <v>72.95</v>
      </c>
      <c r="V250" s="18">
        <v>383.47</v>
      </c>
      <c r="W250" s="17">
        <f t="shared" si="144"/>
        <v>310.52000000000004</v>
      </c>
      <c r="X250" s="17">
        <v>5.0000000000000001E-3</v>
      </c>
      <c r="Y250" s="18">
        <v>0</v>
      </c>
      <c r="Z250" s="17">
        <f t="shared" si="145"/>
        <v>-5.0000000000000001E-3</v>
      </c>
      <c r="AA250" s="17">
        <v>13.41</v>
      </c>
      <c r="AB250" s="18">
        <v>5.7119999999999997</v>
      </c>
      <c r="AC250" s="17">
        <f t="shared" si="146"/>
        <v>-7.6980000000000004</v>
      </c>
      <c r="AD250" s="17">
        <v>253918.28599999999</v>
      </c>
      <c r="AE250" s="18">
        <v>780258.804</v>
      </c>
      <c r="AF250" s="17">
        <f t="shared" si="147"/>
        <v>526340.51800000004</v>
      </c>
      <c r="AG250" s="17">
        <v>565.06669999999997</v>
      </c>
      <c r="AH250" s="18">
        <v>176.078</v>
      </c>
      <c r="AI250" s="17">
        <f t="shared" si="148"/>
        <v>-388.98869999999999</v>
      </c>
      <c r="AJ250" s="17">
        <v>2.7949999999999999</v>
      </c>
      <c r="AK250" s="18">
        <v>60</v>
      </c>
      <c r="AL250" s="17">
        <f t="shared" si="149"/>
        <v>57.204999999999998</v>
      </c>
      <c r="AM250" s="17">
        <v>5499.3580000000002</v>
      </c>
      <c r="AN250" s="18">
        <v>5151.7669999999998</v>
      </c>
      <c r="AO250" s="17">
        <f t="shared" si="150"/>
        <v>-347.59100000000035</v>
      </c>
      <c r="AP250" s="17">
        <v>0</v>
      </c>
      <c r="AQ250" s="18">
        <v>5291518.4529999997</v>
      </c>
      <c r="AR250" s="17">
        <f t="shared" si="151"/>
        <v>5291518.4529999997</v>
      </c>
      <c r="AS250" s="17">
        <v>39047.765399999997</v>
      </c>
      <c r="AT250" s="18">
        <v>22.375</v>
      </c>
      <c r="AU250" s="17">
        <f t="shared" si="152"/>
        <v>-39025.390399999997</v>
      </c>
      <c r="AV250" s="17">
        <v>215680088.27726001</v>
      </c>
      <c r="AW250" s="18">
        <v>220971849.058</v>
      </c>
      <c r="AX250" s="20">
        <f t="shared" si="153"/>
        <v>5291760.7807399929</v>
      </c>
    </row>
    <row r="251" spans="2:50" x14ac:dyDescent="0.3">
      <c r="B251" s="16" t="s">
        <v>594</v>
      </c>
      <c r="C251" s="17">
        <v>0.85299999999999998</v>
      </c>
      <c r="D251" s="18">
        <v>0</v>
      </c>
      <c r="E251" s="17">
        <f t="shared" si="139"/>
        <v>-0.85299999999999998</v>
      </c>
      <c r="F251" s="17">
        <v>1382.87897</v>
      </c>
      <c r="G251" s="18">
        <v>1190.194</v>
      </c>
      <c r="H251" s="17">
        <f t="shared" si="140"/>
        <v>-192.68497000000002</v>
      </c>
      <c r="I251" s="17">
        <v>75.63</v>
      </c>
      <c r="J251" s="18">
        <v>0</v>
      </c>
      <c r="K251" s="17">
        <f t="shared" si="141"/>
        <v>-75.63</v>
      </c>
      <c r="L251" s="17">
        <v>0</v>
      </c>
      <c r="M251" s="18">
        <v>0</v>
      </c>
      <c r="N251" s="17">
        <f t="shared" si="123"/>
        <v>0</v>
      </c>
      <c r="O251" s="17">
        <v>0</v>
      </c>
      <c r="P251" s="18">
        <v>8</v>
      </c>
      <c r="Q251" s="17">
        <f t="shared" si="142"/>
        <v>8</v>
      </c>
      <c r="R251" s="17">
        <v>14.372</v>
      </c>
      <c r="S251" s="18">
        <v>31.77</v>
      </c>
      <c r="T251" s="17">
        <f t="shared" si="143"/>
        <v>17.398</v>
      </c>
      <c r="U251" s="17">
        <v>6.6</v>
      </c>
      <c r="V251" s="18">
        <v>12.1</v>
      </c>
      <c r="W251" s="17">
        <f t="shared" si="144"/>
        <v>5.5</v>
      </c>
      <c r="X251" s="17">
        <v>0</v>
      </c>
      <c r="Y251" s="18">
        <v>0</v>
      </c>
      <c r="Z251" s="17">
        <f t="shared" si="145"/>
        <v>0</v>
      </c>
      <c r="AA251" s="17">
        <v>640</v>
      </c>
      <c r="AB251" s="18">
        <v>0</v>
      </c>
      <c r="AC251" s="17">
        <f t="shared" si="146"/>
        <v>-640</v>
      </c>
      <c r="AD251" s="17">
        <v>112.4842</v>
      </c>
      <c r="AE251" s="18">
        <v>123.111</v>
      </c>
      <c r="AF251" s="17">
        <f t="shared" si="147"/>
        <v>10.626800000000003</v>
      </c>
      <c r="AG251" s="17">
        <v>4.0532000000000004</v>
      </c>
      <c r="AH251" s="18">
        <v>8.59</v>
      </c>
      <c r="AI251" s="17">
        <f t="shared" si="148"/>
        <v>4.5367999999999995</v>
      </c>
      <c r="AJ251" s="17">
        <v>6.5903999999999998</v>
      </c>
      <c r="AK251" s="18">
        <v>6.601</v>
      </c>
      <c r="AL251" s="17">
        <f t="shared" si="149"/>
        <v>1.0600000000000165E-2</v>
      </c>
      <c r="AM251" s="17">
        <v>680.72217000000001</v>
      </c>
      <c r="AN251" s="18">
        <v>998.56299999999999</v>
      </c>
      <c r="AO251" s="17">
        <f t="shared" si="150"/>
        <v>317.84082999999998</v>
      </c>
      <c r="AP251" s="17">
        <v>0</v>
      </c>
      <c r="AQ251" s="18">
        <v>0</v>
      </c>
      <c r="AR251" s="17">
        <f t="shared" si="151"/>
        <v>0</v>
      </c>
      <c r="AS251" s="17">
        <v>0</v>
      </c>
      <c r="AT251" s="18">
        <v>21.559000000000001</v>
      </c>
      <c r="AU251" s="17">
        <f t="shared" si="152"/>
        <v>21.559000000000001</v>
      </c>
      <c r="AV251" s="17">
        <v>1.1399999999999999</v>
      </c>
      <c r="AW251" s="18">
        <v>0</v>
      </c>
      <c r="AX251" s="20">
        <f t="shared" si="153"/>
        <v>-1.1399999999999999</v>
      </c>
    </row>
    <row r="252" spans="2:50" x14ac:dyDescent="0.3">
      <c r="B252" s="16" t="s">
        <v>77</v>
      </c>
      <c r="C252" s="17">
        <v>0</v>
      </c>
      <c r="D252" s="18">
        <v>13.981999999999999</v>
      </c>
      <c r="E252" s="17">
        <f t="shared" si="139"/>
        <v>13.981999999999999</v>
      </c>
      <c r="F252" s="17">
        <v>5339.21252</v>
      </c>
      <c r="G252" s="18">
        <v>20951.144</v>
      </c>
      <c r="H252" s="17">
        <f t="shared" si="140"/>
        <v>15611.931479999999</v>
      </c>
      <c r="I252" s="17">
        <v>0</v>
      </c>
      <c r="J252" s="18">
        <v>62971.3</v>
      </c>
      <c r="K252" s="17">
        <f t="shared" si="141"/>
        <v>62971.3</v>
      </c>
      <c r="L252" s="17">
        <v>0</v>
      </c>
      <c r="M252" s="18">
        <v>62964.3</v>
      </c>
      <c r="N252" s="17">
        <f t="shared" si="123"/>
        <v>62964.3</v>
      </c>
      <c r="O252" s="17">
        <v>25.2</v>
      </c>
      <c r="P252" s="18">
        <v>15</v>
      </c>
      <c r="Q252" s="17">
        <f t="shared" si="142"/>
        <v>-10.199999999999999</v>
      </c>
      <c r="R252" s="17">
        <v>25.25</v>
      </c>
      <c r="S252" s="18">
        <v>63002.5</v>
      </c>
      <c r="T252" s="17">
        <f t="shared" si="143"/>
        <v>62977.25</v>
      </c>
      <c r="U252" s="17">
        <v>0</v>
      </c>
      <c r="V252" s="18">
        <v>13</v>
      </c>
      <c r="W252" s="17">
        <f t="shared" si="144"/>
        <v>13</v>
      </c>
      <c r="X252" s="17">
        <v>0</v>
      </c>
      <c r="Y252" s="18">
        <v>0</v>
      </c>
      <c r="Z252" s="17">
        <f t="shared" si="145"/>
        <v>0</v>
      </c>
      <c r="AA252" s="17">
        <v>26.683</v>
      </c>
      <c r="AB252" s="18">
        <v>334.93900000000002</v>
      </c>
      <c r="AC252" s="17">
        <f t="shared" si="146"/>
        <v>308.25600000000003</v>
      </c>
      <c r="AD252" s="17">
        <v>239.077</v>
      </c>
      <c r="AE252" s="18">
        <v>1569.2280000000001</v>
      </c>
      <c r="AF252" s="17">
        <f t="shared" si="147"/>
        <v>1330.1510000000001</v>
      </c>
      <c r="AG252" s="17">
        <v>227.17446000000001</v>
      </c>
      <c r="AH252" s="18">
        <v>146.16800000000001</v>
      </c>
      <c r="AI252" s="17">
        <f t="shared" si="148"/>
        <v>-81.006460000000004</v>
      </c>
      <c r="AJ252" s="17">
        <v>2E-3</v>
      </c>
      <c r="AK252" s="18">
        <v>0</v>
      </c>
      <c r="AL252" s="17">
        <f t="shared" si="149"/>
        <v>-2E-3</v>
      </c>
      <c r="AM252" s="17">
        <v>4787.2907999999998</v>
      </c>
      <c r="AN252" s="18">
        <v>18769.559000000001</v>
      </c>
      <c r="AO252" s="17">
        <f t="shared" si="150"/>
        <v>13982.268200000002</v>
      </c>
      <c r="AP252" s="17">
        <v>0</v>
      </c>
      <c r="AQ252" s="18">
        <v>2E-3</v>
      </c>
      <c r="AR252" s="17">
        <f t="shared" si="151"/>
        <v>2E-3</v>
      </c>
      <c r="AS252" s="17">
        <v>0</v>
      </c>
      <c r="AT252" s="18">
        <v>20.443999999999999</v>
      </c>
      <c r="AU252" s="17">
        <f t="shared" si="152"/>
        <v>20.443999999999999</v>
      </c>
      <c r="AV252" s="17">
        <v>2.1352600000000002</v>
      </c>
      <c r="AW252" s="18">
        <v>93.587999999999994</v>
      </c>
      <c r="AX252" s="20">
        <f t="shared" si="153"/>
        <v>91.452739999999991</v>
      </c>
    </row>
    <row r="253" spans="2:50" x14ac:dyDescent="0.3">
      <c r="B253" s="16" t="s">
        <v>588</v>
      </c>
      <c r="C253" s="17">
        <v>92426.062705000004</v>
      </c>
      <c r="D253" s="18">
        <v>98912.301999999996</v>
      </c>
      <c r="E253" s="17">
        <f t="shared" si="139"/>
        <v>6486.2392949999921</v>
      </c>
      <c r="F253" s="17">
        <v>293475.42111400003</v>
      </c>
      <c r="G253" s="18">
        <v>133717.25700000001</v>
      </c>
      <c r="H253" s="17">
        <f t="shared" si="140"/>
        <v>-159758.16411400001</v>
      </c>
      <c r="I253" s="17">
        <v>183637.55300000001</v>
      </c>
      <c r="J253" s="18">
        <v>158485.33900000001</v>
      </c>
      <c r="K253" s="17">
        <f t="shared" si="141"/>
        <v>-25152.214000000007</v>
      </c>
      <c r="L253" s="17">
        <v>0</v>
      </c>
      <c r="M253" s="18">
        <v>0</v>
      </c>
      <c r="N253" s="17">
        <f t="shared" si="123"/>
        <v>0</v>
      </c>
      <c r="O253" s="17">
        <v>1000</v>
      </c>
      <c r="P253" s="18">
        <v>416.029</v>
      </c>
      <c r="Q253" s="17">
        <f t="shared" si="142"/>
        <v>-583.971</v>
      </c>
      <c r="R253" s="17">
        <v>43814.695</v>
      </c>
      <c r="S253" s="18">
        <v>30285.005000000001</v>
      </c>
      <c r="T253" s="17">
        <f t="shared" si="143"/>
        <v>-13529.689999999999</v>
      </c>
      <c r="U253" s="17">
        <v>35888.131000000001</v>
      </c>
      <c r="V253" s="18">
        <v>19386.713</v>
      </c>
      <c r="W253" s="17">
        <f t="shared" si="144"/>
        <v>-16501.418000000001</v>
      </c>
      <c r="X253" s="17">
        <v>4324.3209999999999</v>
      </c>
      <c r="Y253" s="18">
        <v>2976.6289999999999</v>
      </c>
      <c r="Z253" s="17">
        <f t="shared" si="145"/>
        <v>-1347.692</v>
      </c>
      <c r="AA253" s="17">
        <v>7183.7808000000005</v>
      </c>
      <c r="AB253" s="18">
        <v>4815.2579999999998</v>
      </c>
      <c r="AC253" s="17">
        <f t="shared" si="146"/>
        <v>-2368.5228000000006</v>
      </c>
      <c r="AD253" s="17">
        <v>140372.82951000001</v>
      </c>
      <c r="AE253" s="18">
        <v>116506.32399999999</v>
      </c>
      <c r="AF253" s="17">
        <f t="shared" si="147"/>
        <v>-23866.505510000017</v>
      </c>
      <c r="AG253" s="17">
        <v>2520.7397599999999</v>
      </c>
      <c r="AH253" s="18">
        <v>1474.4169999999999</v>
      </c>
      <c r="AI253" s="17">
        <f t="shared" si="148"/>
        <v>-1046.32276</v>
      </c>
      <c r="AJ253" s="17">
        <v>2.2578999999999998</v>
      </c>
      <c r="AK253" s="18">
        <v>17.972000000000001</v>
      </c>
      <c r="AL253" s="17">
        <f t="shared" si="149"/>
        <v>15.714100000000002</v>
      </c>
      <c r="AM253" s="17">
        <v>137176.20186299999</v>
      </c>
      <c r="AN253" s="18">
        <v>119457.512</v>
      </c>
      <c r="AO253" s="17">
        <f t="shared" si="150"/>
        <v>-17718.689862999992</v>
      </c>
      <c r="AP253" s="17">
        <v>0</v>
      </c>
      <c r="AQ253" s="18">
        <v>175.48400000000001</v>
      </c>
      <c r="AR253" s="17">
        <f t="shared" si="151"/>
        <v>175.48400000000001</v>
      </c>
      <c r="AS253" s="17">
        <v>2451.42</v>
      </c>
      <c r="AT253" s="18">
        <v>17.073</v>
      </c>
      <c r="AU253" s="17">
        <f t="shared" si="152"/>
        <v>-2434.3470000000002</v>
      </c>
      <c r="AV253" s="17">
        <v>231692.79098600001</v>
      </c>
      <c r="AW253" s="18">
        <v>115564.70699999999</v>
      </c>
      <c r="AX253" s="20">
        <f t="shared" si="153"/>
        <v>-116128.08398600001</v>
      </c>
    </row>
    <row r="254" spans="2:50" x14ac:dyDescent="0.3">
      <c r="B254" s="16" t="s">
        <v>470</v>
      </c>
      <c r="C254" s="17">
        <v>37.843000000000004</v>
      </c>
      <c r="D254" s="18">
        <v>53.085000000000001</v>
      </c>
      <c r="E254" s="17">
        <f t="shared" ref="E254:E285" si="154">D254-C254</f>
        <v>15.241999999999997</v>
      </c>
      <c r="F254" s="17">
        <v>14159.977192</v>
      </c>
      <c r="G254" s="18">
        <v>9629.3379999999997</v>
      </c>
      <c r="H254" s="17">
        <f t="shared" ref="H254:H285" si="155">G254-F254</f>
        <v>-4530.6391920000005</v>
      </c>
      <c r="I254" s="17">
        <v>19909.981039999999</v>
      </c>
      <c r="J254" s="18">
        <v>17970.531999999999</v>
      </c>
      <c r="K254" s="17">
        <f t="shared" ref="K254:K285" si="156">J254-I254</f>
        <v>-1939.4490399999995</v>
      </c>
      <c r="L254" s="17">
        <v>0</v>
      </c>
      <c r="M254" s="18">
        <v>0</v>
      </c>
      <c r="N254" s="17">
        <f t="shared" si="123"/>
        <v>0</v>
      </c>
      <c r="O254" s="17">
        <v>0</v>
      </c>
      <c r="P254" s="18">
        <v>0</v>
      </c>
      <c r="Q254" s="17">
        <f t="shared" ref="Q254:Q285" si="157">P254-O254</f>
        <v>0</v>
      </c>
      <c r="R254" s="17">
        <v>0</v>
      </c>
      <c r="S254" s="18">
        <v>0</v>
      </c>
      <c r="T254" s="17">
        <f t="shared" ref="T254:T285" si="158">S254-R254</f>
        <v>0</v>
      </c>
      <c r="U254" s="17">
        <v>0</v>
      </c>
      <c r="V254" s="18">
        <v>0</v>
      </c>
      <c r="W254" s="17">
        <f t="shared" ref="W254:W285" si="159">V254-U254</f>
        <v>0</v>
      </c>
      <c r="X254" s="17">
        <v>8.3849999999999998</v>
      </c>
      <c r="Y254" s="18">
        <v>9.5719999999999992</v>
      </c>
      <c r="Z254" s="17">
        <f t="shared" ref="Z254:Z285" si="160">Y254-X254</f>
        <v>1.1869999999999994</v>
      </c>
      <c r="AA254" s="17">
        <v>4613.1516000000001</v>
      </c>
      <c r="AB254" s="18">
        <v>18015.576000000001</v>
      </c>
      <c r="AC254" s="17">
        <f t="shared" ref="AC254:AC285" si="161">AB254-AA254</f>
        <v>13402.4244</v>
      </c>
      <c r="AD254" s="17">
        <v>24034.305</v>
      </c>
      <c r="AE254" s="18">
        <v>4097.6120000000001</v>
      </c>
      <c r="AF254" s="17">
        <f t="shared" ref="AF254:AF285" si="162">AE254-AD254</f>
        <v>-19936.692999999999</v>
      </c>
      <c r="AG254" s="17">
        <v>1283.8544919999999</v>
      </c>
      <c r="AH254" s="18">
        <v>1790.1020000000001</v>
      </c>
      <c r="AI254" s="17">
        <f t="shared" ref="AI254:AI285" si="163">AH254-AG254</f>
        <v>506.24750800000015</v>
      </c>
      <c r="AJ254" s="17">
        <v>0</v>
      </c>
      <c r="AK254" s="18">
        <v>0</v>
      </c>
      <c r="AL254" s="17">
        <f t="shared" ref="AL254:AL285" si="164">AK254-AJ254</f>
        <v>0</v>
      </c>
      <c r="AM254" s="17">
        <v>4087.92814</v>
      </c>
      <c r="AN254" s="18">
        <v>3679.1979999999999</v>
      </c>
      <c r="AO254" s="17">
        <f t="shared" ref="AO254:AO285" si="165">AN254-AM254</f>
        <v>-408.73014000000012</v>
      </c>
      <c r="AP254" s="17">
        <v>0</v>
      </c>
      <c r="AQ254" s="18">
        <v>0</v>
      </c>
      <c r="AR254" s="17">
        <f t="shared" ref="AR254:AR285" si="166">AQ254-AP254</f>
        <v>0</v>
      </c>
      <c r="AS254" s="17">
        <v>23.187999999999999</v>
      </c>
      <c r="AT254" s="18">
        <v>16.786999999999999</v>
      </c>
      <c r="AU254" s="17">
        <f t="shared" ref="AU254:AU285" si="167">AT254-AS254</f>
        <v>-6.4009999999999998</v>
      </c>
      <c r="AV254" s="17">
        <v>56.988999999999997</v>
      </c>
      <c r="AW254" s="18">
        <v>44.107999999999997</v>
      </c>
      <c r="AX254" s="20">
        <f t="shared" ref="AX254:AX285" si="168">AW254-AV254</f>
        <v>-12.881</v>
      </c>
    </row>
    <row r="255" spans="2:50" x14ac:dyDescent="0.3">
      <c r="B255" s="16" t="s">
        <v>354</v>
      </c>
      <c r="C255" s="17">
        <v>0.59550000000000003</v>
      </c>
      <c r="D255" s="18">
        <v>0.47899999999999998</v>
      </c>
      <c r="E255" s="17">
        <f t="shared" si="154"/>
        <v>-0.11650000000000005</v>
      </c>
      <c r="F255" s="17">
        <v>7284.688666</v>
      </c>
      <c r="G255" s="18">
        <v>11490.393</v>
      </c>
      <c r="H255" s="17">
        <f t="shared" si="155"/>
        <v>4205.704334</v>
      </c>
      <c r="I255" s="17">
        <v>8.0120000000000005</v>
      </c>
      <c r="J255" s="18">
        <v>8.0120000000000005</v>
      </c>
      <c r="K255" s="17">
        <f t="shared" si="156"/>
        <v>0</v>
      </c>
      <c r="L255" s="17">
        <v>0</v>
      </c>
      <c r="M255" s="18">
        <v>0</v>
      </c>
      <c r="N255" s="17">
        <f t="shared" si="123"/>
        <v>0</v>
      </c>
      <c r="O255" s="17">
        <v>0.1</v>
      </c>
      <c r="P255" s="18">
        <v>0</v>
      </c>
      <c r="Q255" s="17">
        <f t="shared" si="157"/>
        <v>-0.1</v>
      </c>
      <c r="R255" s="17">
        <v>102.955776</v>
      </c>
      <c r="S255" s="18">
        <v>1.625</v>
      </c>
      <c r="T255" s="17">
        <f t="shared" si="158"/>
        <v>-101.330776</v>
      </c>
      <c r="U255" s="17">
        <v>76.612775999999997</v>
      </c>
      <c r="V255" s="18">
        <v>1.5149999999999999</v>
      </c>
      <c r="W255" s="17">
        <f t="shared" si="159"/>
        <v>-75.097775999999996</v>
      </c>
      <c r="X255" s="17">
        <v>0</v>
      </c>
      <c r="Y255" s="18">
        <v>26</v>
      </c>
      <c r="Z255" s="17">
        <f t="shared" si="160"/>
        <v>26</v>
      </c>
      <c r="AA255" s="17">
        <v>83.388999999999996</v>
      </c>
      <c r="AB255" s="18">
        <v>992.73800000000006</v>
      </c>
      <c r="AC255" s="17">
        <f t="shared" si="161"/>
        <v>909.34900000000005</v>
      </c>
      <c r="AD255" s="17">
        <v>5014.5567000000001</v>
      </c>
      <c r="AE255" s="18">
        <v>8395.0210000000006</v>
      </c>
      <c r="AF255" s="17">
        <f t="shared" si="162"/>
        <v>3380.4643000000005</v>
      </c>
      <c r="AG255" s="17">
        <v>4.3069600000000001</v>
      </c>
      <c r="AH255" s="18">
        <v>1.1100000000000001</v>
      </c>
      <c r="AI255" s="17">
        <f t="shared" si="163"/>
        <v>-3.1969599999999998</v>
      </c>
      <c r="AJ255" s="17">
        <v>0</v>
      </c>
      <c r="AK255" s="18">
        <v>0.76700000000000002</v>
      </c>
      <c r="AL255" s="17">
        <f t="shared" si="164"/>
        <v>0.76700000000000002</v>
      </c>
      <c r="AM255" s="17">
        <v>2067.1972300000002</v>
      </c>
      <c r="AN255" s="18">
        <v>2061.422</v>
      </c>
      <c r="AO255" s="17">
        <f t="shared" si="165"/>
        <v>-5.7752300000001924</v>
      </c>
      <c r="AP255" s="17">
        <v>0</v>
      </c>
      <c r="AQ255" s="18">
        <v>0.31</v>
      </c>
      <c r="AR255" s="17">
        <f t="shared" si="166"/>
        <v>0.31</v>
      </c>
      <c r="AS255" s="17">
        <v>20.650500000000001</v>
      </c>
      <c r="AT255" s="18">
        <v>15.553000000000001</v>
      </c>
      <c r="AU255" s="17">
        <f t="shared" si="167"/>
        <v>-5.0975000000000001</v>
      </c>
      <c r="AV255" s="17">
        <v>0.14000000000000001</v>
      </c>
      <c r="AW255" s="18">
        <v>4.6479999999999997</v>
      </c>
      <c r="AX255" s="20">
        <f t="shared" si="168"/>
        <v>4.508</v>
      </c>
    </row>
    <row r="256" spans="2:50" x14ac:dyDescent="0.3">
      <c r="B256" s="16" t="s">
        <v>72</v>
      </c>
      <c r="C256" s="17">
        <v>1299935.5859999999</v>
      </c>
      <c r="D256" s="18">
        <v>1001140.54</v>
      </c>
      <c r="E256" s="17">
        <f t="shared" si="154"/>
        <v>-298795.04599999986</v>
      </c>
      <c r="F256" s="17">
        <v>76876.618700000006</v>
      </c>
      <c r="G256" s="18">
        <v>210309.16699999999</v>
      </c>
      <c r="H256" s="17">
        <f t="shared" si="155"/>
        <v>133432.54829999997</v>
      </c>
      <c r="I256" s="17">
        <v>15418.3</v>
      </c>
      <c r="J256" s="18">
        <v>45673.966</v>
      </c>
      <c r="K256" s="17">
        <f t="shared" si="156"/>
        <v>30255.666000000001</v>
      </c>
      <c r="L256" s="17">
        <v>0</v>
      </c>
      <c r="M256" s="18">
        <v>0</v>
      </c>
      <c r="N256" s="17">
        <f t="shared" si="123"/>
        <v>0</v>
      </c>
      <c r="O256" s="17">
        <v>311992.32000000001</v>
      </c>
      <c r="P256" s="18">
        <v>51185.671999999999</v>
      </c>
      <c r="Q256" s="17">
        <f t="shared" si="157"/>
        <v>-260806.64800000002</v>
      </c>
      <c r="R256" s="17">
        <v>70339.585000000006</v>
      </c>
      <c r="S256" s="18">
        <v>267559.56800000003</v>
      </c>
      <c r="T256" s="17">
        <f t="shared" si="158"/>
        <v>197219.98300000001</v>
      </c>
      <c r="U256" s="17">
        <v>69149.945000000007</v>
      </c>
      <c r="V256" s="18">
        <v>219318.598</v>
      </c>
      <c r="W256" s="17">
        <f t="shared" si="159"/>
        <v>150168.65299999999</v>
      </c>
      <c r="X256" s="17">
        <v>4.2999999999999997E-2</v>
      </c>
      <c r="Y256" s="18">
        <v>0</v>
      </c>
      <c r="Z256" s="17">
        <f t="shared" si="160"/>
        <v>-4.2999999999999997E-2</v>
      </c>
      <c r="AA256" s="17">
        <v>4876.5479999999998</v>
      </c>
      <c r="AB256" s="18">
        <v>1189.6310000000001</v>
      </c>
      <c r="AC256" s="17">
        <f t="shared" si="161"/>
        <v>-3686.9169999999995</v>
      </c>
      <c r="AD256" s="17">
        <v>4462.38</v>
      </c>
      <c r="AE256" s="18">
        <v>10581.333000000001</v>
      </c>
      <c r="AF256" s="17">
        <f t="shared" si="162"/>
        <v>6118.9530000000004</v>
      </c>
      <c r="AG256" s="17">
        <v>545.62170000000003</v>
      </c>
      <c r="AH256" s="18">
        <v>9.27</v>
      </c>
      <c r="AI256" s="17">
        <f t="shared" si="163"/>
        <v>-536.35170000000005</v>
      </c>
      <c r="AJ256" s="17">
        <v>145.916</v>
      </c>
      <c r="AK256" s="18">
        <v>15.435</v>
      </c>
      <c r="AL256" s="17">
        <f t="shared" si="164"/>
        <v>-130.48099999999999</v>
      </c>
      <c r="AM256" s="17">
        <v>11912.463</v>
      </c>
      <c r="AN256" s="18">
        <v>36822.161</v>
      </c>
      <c r="AO256" s="17">
        <f t="shared" si="165"/>
        <v>24909.698</v>
      </c>
      <c r="AP256" s="17">
        <v>0</v>
      </c>
      <c r="AQ256" s="18">
        <v>1.1499999999999999</v>
      </c>
      <c r="AR256" s="17">
        <f t="shared" si="166"/>
        <v>1.1499999999999999</v>
      </c>
      <c r="AS256" s="17">
        <v>2.5499999999999998</v>
      </c>
      <c r="AT256" s="18">
        <v>13.65</v>
      </c>
      <c r="AU256" s="17">
        <f t="shared" si="167"/>
        <v>11.100000000000001</v>
      </c>
      <c r="AV256" s="17">
        <v>987953.07799999998</v>
      </c>
      <c r="AW256" s="18">
        <v>940932.625</v>
      </c>
      <c r="AX256" s="20">
        <f t="shared" si="168"/>
        <v>-47020.45299999998</v>
      </c>
    </row>
    <row r="257" spans="2:50" x14ac:dyDescent="0.3">
      <c r="B257" s="16" t="s">
        <v>194</v>
      </c>
      <c r="C257" s="17">
        <v>1880.827</v>
      </c>
      <c r="D257" s="18">
        <v>2383.6370000000002</v>
      </c>
      <c r="E257" s="17">
        <f t="shared" si="154"/>
        <v>502.81000000000017</v>
      </c>
      <c r="F257" s="17">
        <v>30631.450499999999</v>
      </c>
      <c r="G257" s="18">
        <v>45754.173999999999</v>
      </c>
      <c r="H257" s="17">
        <f t="shared" si="155"/>
        <v>15122.7235</v>
      </c>
      <c r="I257" s="17">
        <v>47621.336000000003</v>
      </c>
      <c r="J257" s="18">
        <v>48102.084999999999</v>
      </c>
      <c r="K257" s="17">
        <f t="shared" si="156"/>
        <v>480.74899999999616</v>
      </c>
      <c r="L257" s="17">
        <v>0</v>
      </c>
      <c r="M257" s="18">
        <v>0</v>
      </c>
      <c r="N257" s="17">
        <f t="shared" si="123"/>
        <v>0</v>
      </c>
      <c r="O257" s="17">
        <v>5508</v>
      </c>
      <c r="P257" s="18">
        <v>12.3</v>
      </c>
      <c r="Q257" s="17">
        <f t="shared" si="157"/>
        <v>-5495.7</v>
      </c>
      <c r="R257" s="17">
        <v>34295.040000000001</v>
      </c>
      <c r="S257" s="18">
        <v>56471.764000000003</v>
      </c>
      <c r="T257" s="17">
        <f t="shared" si="158"/>
        <v>22176.724000000002</v>
      </c>
      <c r="U257" s="17">
        <v>34085.709000000003</v>
      </c>
      <c r="V257" s="18">
        <v>56288.39</v>
      </c>
      <c r="W257" s="17">
        <f t="shared" si="159"/>
        <v>22202.680999999997</v>
      </c>
      <c r="X257" s="17">
        <v>0</v>
      </c>
      <c r="Y257" s="18">
        <v>0</v>
      </c>
      <c r="Z257" s="17">
        <f t="shared" si="160"/>
        <v>0</v>
      </c>
      <c r="AA257" s="17">
        <v>296.43</v>
      </c>
      <c r="AB257" s="18">
        <v>482.49200000000002</v>
      </c>
      <c r="AC257" s="17">
        <f t="shared" si="161"/>
        <v>186.06200000000001</v>
      </c>
      <c r="AD257" s="17">
        <v>18804.201519999999</v>
      </c>
      <c r="AE257" s="18">
        <v>18321.094000000001</v>
      </c>
      <c r="AF257" s="17">
        <f t="shared" si="162"/>
        <v>-483.10751999999775</v>
      </c>
      <c r="AG257" s="17">
        <v>26.52308</v>
      </c>
      <c r="AH257" s="18">
        <v>743.65800000000002</v>
      </c>
      <c r="AI257" s="17">
        <f t="shared" si="163"/>
        <v>717.13491999999997</v>
      </c>
      <c r="AJ257" s="17">
        <v>3180.6435999999999</v>
      </c>
      <c r="AK257" s="18">
        <v>3736.38</v>
      </c>
      <c r="AL257" s="17">
        <f t="shared" si="164"/>
        <v>555.73640000000023</v>
      </c>
      <c r="AM257" s="17">
        <v>15384.9383</v>
      </c>
      <c r="AN257" s="18">
        <v>13404.222</v>
      </c>
      <c r="AO257" s="17">
        <f t="shared" si="165"/>
        <v>-1980.7163</v>
      </c>
      <c r="AP257" s="17">
        <v>2.0619999999999998</v>
      </c>
      <c r="AQ257" s="18">
        <v>2.9580000000000002</v>
      </c>
      <c r="AR257" s="17">
        <f t="shared" si="166"/>
        <v>0.89600000000000035</v>
      </c>
      <c r="AS257" s="17">
        <v>46.704000000000001</v>
      </c>
      <c r="AT257" s="18">
        <v>11.83</v>
      </c>
      <c r="AU257" s="17">
        <f t="shared" si="167"/>
        <v>-34.874000000000002</v>
      </c>
      <c r="AV257" s="17">
        <v>2589.0709999999999</v>
      </c>
      <c r="AW257" s="18">
        <v>3068.4560000000001</v>
      </c>
      <c r="AX257" s="20">
        <f t="shared" si="168"/>
        <v>479.38500000000022</v>
      </c>
    </row>
    <row r="258" spans="2:50" x14ac:dyDescent="0.3">
      <c r="B258" s="16" t="s">
        <v>508</v>
      </c>
      <c r="C258" s="17">
        <v>0</v>
      </c>
      <c r="D258" s="18">
        <v>17.8</v>
      </c>
      <c r="E258" s="17">
        <f t="shared" si="154"/>
        <v>17.8</v>
      </c>
      <c r="F258" s="17">
        <v>335.64400000000001</v>
      </c>
      <c r="G258" s="18">
        <v>604.13499999999999</v>
      </c>
      <c r="H258" s="17">
        <f t="shared" si="155"/>
        <v>268.49099999999999</v>
      </c>
      <c r="I258" s="17">
        <v>0</v>
      </c>
      <c r="J258" s="18">
        <v>0</v>
      </c>
      <c r="K258" s="17">
        <f t="shared" si="156"/>
        <v>0</v>
      </c>
      <c r="L258" s="17">
        <v>0</v>
      </c>
      <c r="M258" s="18">
        <v>0</v>
      </c>
      <c r="N258" s="17">
        <f t="shared" si="123"/>
        <v>0</v>
      </c>
      <c r="O258" s="17">
        <v>0</v>
      </c>
      <c r="P258" s="18">
        <v>0</v>
      </c>
      <c r="Q258" s="17">
        <f t="shared" si="157"/>
        <v>0</v>
      </c>
      <c r="R258" s="17">
        <v>19.62</v>
      </c>
      <c r="S258" s="18">
        <v>223.673</v>
      </c>
      <c r="T258" s="17">
        <f t="shared" si="158"/>
        <v>204.053</v>
      </c>
      <c r="U258" s="17">
        <v>0</v>
      </c>
      <c r="V258" s="18">
        <v>0</v>
      </c>
      <c r="W258" s="17">
        <f t="shared" si="159"/>
        <v>0</v>
      </c>
      <c r="X258" s="17">
        <v>0</v>
      </c>
      <c r="Y258" s="18">
        <v>6.7</v>
      </c>
      <c r="Z258" s="17">
        <f t="shared" si="160"/>
        <v>6.7</v>
      </c>
      <c r="AA258" s="17">
        <v>16.600000000000001</v>
      </c>
      <c r="AB258" s="18">
        <v>0.41599999999999998</v>
      </c>
      <c r="AC258" s="17">
        <f t="shared" si="161"/>
        <v>-16.184000000000001</v>
      </c>
      <c r="AD258" s="17">
        <v>0.94</v>
      </c>
      <c r="AE258" s="18">
        <v>42.139000000000003</v>
      </c>
      <c r="AF258" s="17">
        <f t="shared" si="162"/>
        <v>41.199000000000005</v>
      </c>
      <c r="AG258" s="17">
        <v>0.29799999999999999</v>
      </c>
      <c r="AH258" s="18">
        <v>0</v>
      </c>
      <c r="AI258" s="17">
        <f t="shared" si="163"/>
        <v>-0.29799999999999999</v>
      </c>
      <c r="AJ258" s="17">
        <v>1.4E-2</v>
      </c>
      <c r="AK258" s="18">
        <v>0.91800000000000004</v>
      </c>
      <c r="AL258" s="17">
        <f t="shared" si="164"/>
        <v>0.90400000000000003</v>
      </c>
      <c r="AM258" s="17">
        <v>298.17200000000003</v>
      </c>
      <c r="AN258" s="18">
        <v>336.339</v>
      </c>
      <c r="AO258" s="17">
        <f t="shared" si="165"/>
        <v>38.166999999999973</v>
      </c>
      <c r="AP258" s="17">
        <v>0</v>
      </c>
      <c r="AQ258" s="18">
        <v>0</v>
      </c>
      <c r="AR258" s="17">
        <f t="shared" si="166"/>
        <v>0</v>
      </c>
      <c r="AS258" s="17">
        <v>0</v>
      </c>
      <c r="AT258" s="18">
        <v>11.75</v>
      </c>
      <c r="AU258" s="17">
        <f t="shared" si="167"/>
        <v>11.75</v>
      </c>
      <c r="AV258" s="17">
        <v>0</v>
      </c>
      <c r="AW258" s="18">
        <v>0</v>
      </c>
      <c r="AX258" s="20">
        <f t="shared" si="168"/>
        <v>0</v>
      </c>
    </row>
    <row r="259" spans="2:50" x14ac:dyDescent="0.3">
      <c r="B259" s="16" t="s">
        <v>603</v>
      </c>
      <c r="C259" s="17">
        <v>1.7783599999999999</v>
      </c>
      <c r="D259" s="18">
        <v>9.4979999999999993</v>
      </c>
      <c r="E259" s="17">
        <f t="shared" si="154"/>
        <v>7.7196399999999992</v>
      </c>
      <c r="F259" s="17">
        <v>3422.9965699999998</v>
      </c>
      <c r="G259" s="18">
        <v>2722.2359999999999</v>
      </c>
      <c r="H259" s="17">
        <f t="shared" si="155"/>
        <v>-700.76056999999992</v>
      </c>
      <c r="I259" s="17">
        <v>1.7</v>
      </c>
      <c r="J259" s="18">
        <v>0</v>
      </c>
      <c r="K259" s="17">
        <f t="shared" si="156"/>
        <v>-1.7</v>
      </c>
      <c r="L259" s="17">
        <v>0</v>
      </c>
      <c r="M259" s="18">
        <v>0</v>
      </c>
      <c r="N259" s="17">
        <f t="shared" si="123"/>
        <v>0</v>
      </c>
      <c r="O259" s="17">
        <v>0</v>
      </c>
      <c r="P259" s="18">
        <v>0</v>
      </c>
      <c r="Q259" s="17">
        <f t="shared" si="157"/>
        <v>0</v>
      </c>
      <c r="R259" s="17">
        <v>690.99689999999998</v>
      </c>
      <c r="S259" s="18">
        <v>609.10199999999998</v>
      </c>
      <c r="T259" s="17">
        <f t="shared" si="158"/>
        <v>-81.894900000000007</v>
      </c>
      <c r="U259" s="17">
        <v>5.7089999999999996</v>
      </c>
      <c r="V259" s="18">
        <v>0.2</v>
      </c>
      <c r="W259" s="17">
        <f t="shared" si="159"/>
        <v>-5.5089999999999995</v>
      </c>
      <c r="X259" s="17">
        <v>0</v>
      </c>
      <c r="Y259" s="18">
        <v>187.56399999999999</v>
      </c>
      <c r="Z259" s="17">
        <f t="shared" si="160"/>
        <v>187.56399999999999</v>
      </c>
      <c r="AA259" s="17">
        <v>0</v>
      </c>
      <c r="AB259" s="18">
        <v>0.93100000000000005</v>
      </c>
      <c r="AC259" s="17">
        <f t="shared" si="161"/>
        <v>0.93100000000000005</v>
      </c>
      <c r="AD259" s="17">
        <v>1208.2807</v>
      </c>
      <c r="AE259" s="18">
        <v>680.49</v>
      </c>
      <c r="AF259" s="17">
        <f t="shared" si="162"/>
        <v>-527.79070000000002</v>
      </c>
      <c r="AG259" s="17">
        <v>26.548625000000001</v>
      </c>
      <c r="AH259" s="18">
        <v>46.968000000000004</v>
      </c>
      <c r="AI259" s="17">
        <f t="shared" si="163"/>
        <v>20.419375000000002</v>
      </c>
      <c r="AJ259" s="17">
        <v>45.297400000000003</v>
      </c>
      <c r="AK259" s="18">
        <v>0.27300000000000002</v>
      </c>
      <c r="AL259" s="17">
        <f t="shared" si="164"/>
        <v>-45.0244</v>
      </c>
      <c r="AM259" s="17">
        <v>1440.7240449999999</v>
      </c>
      <c r="AN259" s="18">
        <v>1184.848</v>
      </c>
      <c r="AO259" s="17">
        <f t="shared" si="165"/>
        <v>-255.87604499999998</v>
      </c>
      <c r="AP259" s="17">
        <v>0.97</v>
      </c>
      <c r="AQ259" s="18">
        <v>0</v>
      </c>
      <c r="AR259" s="17">
        <f t="shared" si="166"/>
        <v>-0.97</v>
      </c>
      <c r="AS259" s="17">
        <v>1</v>
      </c>
      <c r="AT259" s="18">
        <v>10.46</v>
      </c>
      <c r="AU259" s="17">
        <f t="shared" si="167"/>
        <v>9.4600000000000009</v>
      </c>
      <c r="AV259" s="17">
        <v>12.657260000000001</v>
      </c>
      <c r="AW259" s="18">
        <v>11.098000000000001</v>
      </c>
      <c r="AX259" s="20">
        <f t="shared" si="168"/>
        <v>-1.5592600000000001</v>
      </c>
    </row>
    <row r="260" spans="2:50" x14ac:dyDescent="0.3">
      <c r="B260" s="16" t="s">
        <v>393</v>
      </c>
      <c r="C260" s="17">
        <v>4294545.0265549999</v>
      </c>
      <c r="D260" s="18">
        <v>787403.60699999996</v>
      </c>
      <c r="E260" s="17">
        <f t="shared" si="154"/>
        <v>-3507141.419555</v>
      </c>
      <c r="F260" s="17">
        <v>16309775.225675</v>
      </c>
      <c r="G260" s="18">
        <v>20405569.384</v>
      </c>
      <c r="H260" s="17">
        <f t="shared" si="155"/>
        <v>4095794.1583249997</v>
      </c>
      <c r="I260" s="17">
        <v>0</v>
      </c>
      <c r="J260" s="18">
        <v>72</v>
      </c>
      <c r="K260" s="17">
        <f t="shared" si="156"/>
        <v>72</v>
      </c>
      <c r="L260" s="17">
        <v>0</v>
      </c>
      <c r="M260" s="18">
        <v>0</v>
      </c>
      <c r="N260" s="17">
        <f t="shared" si="123"/>
        <v>0</v>
      </c>
      <c r="O260" s="17">
        <v>0</v>
      </c>
      <c r="P260" s="18">
        <v>0</v>
      </c>
      <c r="Q260" s="17">
        <f t="shared" si="157"/>
        <v>0</v>
      </c>
      <c r="R260" s="17">
        <v>16304385.767999999</v>
      </c>
      <c r="S260" s="18">
        <v>20405397.105999999</v>
      </c>
      <c r="T260" s="17">
        <f t="shared" si="158"/>
        <v>4101011.3379999995</v>
      </c>
      <c r="U260" s="17">
        <v>16304385.767999999</v>
      </c>
      <c r="V260" s="18">
        <v>20405340</v>
      </c>
      <c r="W260" s="17">
        <f t="shared" si="159"/>
        <v>4100954.2320000008</v>
      </c>
      <c r="X260" s="17">
        <v>0</v>
      </c>
      <c r="Y260" s="18">
        <v>0.13600000000000001</v>
      </c>
      <c r="Z260" s="17">
        <f t="shared" si="160"/>
        <v>0.13600000000000001</v>
      </c>
      <c r="AA260" s="17">
        <v>8.1</v>
      </c>
      <c r="AB260" s="18">
        <v>2.2789999999999999</v>
      </c>
      <c r="AC260" s="17">
        <f t="shared" si="161"/>
        <v>-5.8209999999999997</v>
      </c>
      <c r="AD260" s="17">
        <v>1391.9727</v>
      </c>
      <c r="AE260" s="18">
        <v>1374.0239999999999</v>
      </c>
      <c r="AF260" s="17">
        <f t="shared" si="162"/>
        <v>-17.948700000000144</v>
      </c>
      <c r="AG260" s="17">
        <v>42.9345</v>
      </c>
      <c r="AH260" s="18">
        <v>98.369</v>
      </c>
      <c r="AI260" s="17">
        <f t="shared" si="163"/>
        <v>55.4345</v>
      </c>
      <c r="AJ260" s="17">
        <v>81.235230000000001</v>
      </c>
      <c r="AK260" s="18">
        <v>43.805999999999997</v>
      </c>
      <c r="AL260" s="17">
        <f t="shared" si="164"/>
        <v>-37.429230000000004</v>
      </c>
      <c r="AM260" s="17">
        <v>5353.0938999999998</v>
      </c>
      <c r="AN260" s="18">
        <v>4174.3069999999998</v>
      </c>
      <c r="AO260" s="17">
        <f t="shared" si="165"/>
        <v>-1178.7869000000001</v>
      </c>
      <c r="AP260" s="17">
        <v>77.043000000000006</v>
      </c>
      <c r="AQ260" s="18">
        <v>180800.33900000001</v>
      </c>
      <c r="AR260" s="17">
        <f t="shared" si="166"/>
        <v>180723.296</v>
      </c>
      <c r="AS260" s="17">
        <v>0</v>
      </c>
      <c r="AT260" s="18">
        <v>8.51</v>
      </c>
      <c r="AU260" s="17">
        <f t="shared" si="167"/>
        <v>8.51</v>
      </c>
      <c r="AV260" s="17">
        <v>4293057.1479000002</v>
      </c>
      <c r="AW260" s="18">
        <v>781946.45400000003</v>
      </c>
      <c r="AX260" s="20">
        <f t="shared" si="168"/>
        <v>-3511110.6939000003</v>
      </c>
    </row>
    <row r="261" spans="2:50" x14ac:dyDescent="0.3">
      <c r="B261" s="16" t="s">
        <v>382</v>
      </c>
      <c r="C261" s="17">
        <v>6.6500000000000001E-4</v>
      </c>
      <c r="D261" s="18">
        <v>0</v>
      </c>
      <c r="E261" s="17">
        <f t="shared" si="154"/>
        <v>-6.6500000000000001E-4</v>
      </c>
      <c r="F261" s="17">
        <v>6298.4377690000001</v>
      </c>
      <c r="G261" s="18">
        <v>24035.897000000001</v>
      </c>
      <c r="H261" s="17">
        <f t="shared" si="155"/>
        <v>17737.459231000001</v>
      </c>
      <c r="I261" s="17">
        <v>0</v>
      </c>
      <c r="J261" s="18">
        <v>7531.6319999999996</v>
      </c>
      <c r="K261" s="17">
        <f t="shared" si="156"/>
        <v>7531.6319999999996</v>
      </c>
      <c r="L261" s="17">
        <v>0</v>
      </c>
      <c r="M261" s="18">
        <v>0</v>
      </c>
      <c r="N261" s="17">
        <f t="shared" si="123"/>
        <v>0</v>
      </c>
      <c r="O261" s="17">
        <v>0</v>
      </c>
      <c r="P261" s="18">
        <v>0</v>
      </c>
      <c r="Q261" s="17">
        <f t="shared" si="157"/>
        <v>0</v>
      </c>
      <c r="R261" s="17">
        <v>3498.3516</v>
      </c>
      <c r="S261" s="18">
        <v>23730.897000000001</v>
      </c>
      <c r="T261" s="17">
        <f t="shared" si="158"/>
        <v>20232.545400000003</v>
      </c>
      <c r="U261" s="17">
        <v>248.78559999999999</v>
      </c>
      <c r="V261" s="18">
        <v>7257.41</v>
      </c>
      <c r="W261" s="17">
        <f t="shared" si="159"/>
        <v>7008.6243999999997</v>
      </c>
      <c r="X261" s="17">
        <v>0</v>
      </c>
      <c r="Y261" s="18">
        <v>0</v>
      </c>
      <c r="Z261" s="17">
        <f t="shared" si="160"/>
        <v>0</v>
      </c>
      <c r="AA261" s="17">
        <v>66.676000000000002</v>
      </c>
      <c r="AB261" s="18">
        <v>19.798999999999999</v>
      </c>
      <c r="AC261" s="17">
        <f t="shared" si="161"/>
        <v>-46.877000000000002</v>
      </c>
      <c r="AD261" s="17">
        <v>745.43539999999996</v>
      </c>
      <c r="AE261" s="18">
        <v>4921.3220000000001</v>
      </c>
      <c r="AF261" s="17">
        <f t="shared" si="162"/>
        <v>4175.8865999999998</v>
      </c>
      <c r="AG261" s="17">
        <v>165.79765399999999</v>
      </c>
      <c r="AH261" s="18">
        <v>120.761</v>
      </c>
      <c r="AI261" s="17">
        <f t="shared" si="163"/>
        <v>-45.036653999999999</v>
      </c>
      <c r="AJ261" s="17">
        <v>0.47499999999999998</v>
      </c>
      <c r="AK261" s="18">
        <v>220.64</v>
      </c>
      <c r="AL261" s="17">
        <f t="shared" si="164"/>
        <v>220.16499999999999</v>
      </c>
      <c r="AM261" s="17">
        <v>1627.1936499999999</v>
      </c>
      <c r="AN261" s="18">
        <v>2544.5010000000002</v>
      </c>
      <c r="AO261" s="17">
        <f t="shared" si="165"/>
        <v>917.30735000000027</v>
      </c>
      <c r="AP261" s="17">
        <v>0</v>
      </c>
      <c r="AQ261" s="18">
        <v>0</v>
      </c>
      <c r="AR261" s="17">
        <f t="shared" si="166"/>
        <v>0</v>
      </c>
      <c r="AS261" s="17">
        <v>194.18549999999999</v>
      </c>
      <c r="AT261" s="18">
        <v>7.7350000000000003</v>
      </c>
      <c r="AU261" s="17">
        <f t="shared" si="167"/>
        <v>-186.45049999999998</v>
      </c>
      <c r="AV261" s="17">
        <v>0.32362999999999997</v>
      </c>
      <c r="AW261" s="18">
        <v>1.8740000000000001</v>
      </c>
      <c r="AX261" s="20">
        <f t="shared" si="168"/>
        <v>1.55037</v>
      </c>
    </row>
    <row r="262" spans="2:50" x14ac:dyDescent="0.3">
      <c r="B262" s="16" t="s">
        <v>167</v>
      </c>
      <c r="C262" s="17">
        <v>0</v>
      </c>
      <c r="D262" s="18">
        <v>0</v>
      </c>
      <c r="E262" s="17">
        <f t="shared" si="154"/>
        <v>0</v>
      </c>
      <c r="F262" s="17">
        <v>331.19297999999998</v>
      </c>
      <c r="G262" s="18">
        <v>545.13599999999997</v>
      </c>
      <c r="H262" s="17">
        <f t="shared" si="155"/>
        <v>213.94301999999999</v>
      </c>
      <c r="I262" s="17">
        <v>0.70399999999999996</v>
      </c>
      <c r="J262" s="18">
        <v>0.52800000000000002</v>
      </c>
      <c r="K262" s="17">
        <f t="shared" si="156"/>
        <v>-0.17599999999999993</v>
      </c>
      <c r="L262" s="17">
        <v>0</v>
      </c>
      <c r="M262" s="18">
        <v>0</v>
      </c>
      <c r="N262" s="17">
        <f t="shared" si="123"/>
        <v>0</v>
      </c>
      <c r="O262" s="17">
        <v>0</v>
      </c>
      <c r="P262" s="18">
        <v>0</v>
      </c>
      <c r="Q262" s="17">
        <f t="shared" si="157"/>
        <v>0</v>
      </c>
      <c r="R262" s="17">
        <v>0</v>
      </c>
      <c r="S262" s="18">
        <v>5.6000000000000001E-2</v>
      </c>
      <c r="T262" s="17">
        <f t="shared" si="158"/>
        <v>5.6000000000000001E-2</v>
      </c>
      <c r="U262" s="17">
        <v>0</v>
      </c>
      <c r="V262" s="18">
        <v>0</v>
      </c>
      <c r="W262" s="17">
        <f t="shared" si="159"/>
        <v>0</v>
      </c>
      <c r="X262" s="17">
        <v>0</v>
      </c>
      <c r="Y262" s="18">
        <v>0</v>
      </c>
      <c r="Z262" s="17">
        <f t="shared" si="160"/>
        <v>0</v>
      </c>
      <c r="AA262" s="17">
        <v>0</v>
      </c>
      <c r="AB262" s="18">
        <v>0</v>
      </c>
      <c r="AC262" s="17">
        <f t="shared" si="161"/>
        <v>0</v>
      </c>
      <c r="AD262" s="17">
        <v>0.94</v>
      </c>
      <c r="AE262" s="18">
        <v>9.2929999999999993</v>
      </c>
      <c r="AF262" s="17">
        <f t="shared" si="162"/>
        <v>8.3529999999999998</v>
      </c>
      <c r="AG262" s="17">
        <v>4.1000000000000002E-2</v>
      </c>
      <c r="AH262" s="18">
        <v>1.0999999999999999E-2</v>
      </c>
      <c r="AI262" s="17">
        <f t="shared" si="163"/>
        <v>-3.0000000000000002E-2</v>
      </c>
      <c r="AJ262" s="17">
        <v>0</v>
      </c>
      <c r="AK262" s="18">
        <v>0</v>
      </c>
      <c r="AL262" s="17">
        <f t="shared" si="164"/>
        <v>0</v>
      </c>
      <c r="AM262" s="17">
        <v>330.91597999999999</v>
      </c>
      <c r="AN262" s="18">
        <v>529.23699999999997</v>
      </c>
      <c r="AO262" s="17">
        <f t="shared" si="165"/>
        <v>198.32101999999998</v>
      </c>
      <c r="AP262" s="17">
        <v>0</v>
      </c>
      <c r="AQ262" s="18">
        <v>0</v>
      </c>
      <c r="AR262" s="17">
        <f t="shared" si="166"/>
        <v>0</v>
      </c>
      <c r="AS262" s="17">
        <v>0</v>
      </c>
      <c r="AT262" s="18">
        <v>6.9</v>
      </c>
      <c r="AU262" s="17">
        <f t="shared" si="167"/>
        <v>6.9</v>
      </c>
      <c r="AV262" s="17">
        <v>0</v>
      </c>
      <c r="AW262" s="18">
        <v>0.16700000000000001</v>
      </c>
      <c r="AX262" s="20">
        <f t="shared" si="168"/>
        <v>0.16700000000000001</v>
      </c>
    </row>
    <row r="263" spans="2:50" x14ac:dyDescent="0.3">
      <c r="B263" s="16" t="s">
        <v>286</v>
      </c>
      <c r="C263" s="17">
        <v>7905128.5976499999</v>
      </c>
      <c r="D263" s="18">
        <v>7919811.7120000003</v>
      </c>
      <c r="E263" s="17">
        <f t="shared" si="154"/>
        <v>14683.114350000396</v>
      </c>
      <c r="F263" s="17">
        <v>30211.686137000001</v>
      </c>
      <c r="G263" s="18">
        <v>28811.633000000002</v>
      </c>
      <c r="H263" s="17">
        <f t="shared" si="155"/>
        <v>-1400.053136999999</v>
      </c>
      <c r="I263" s="17">
        <v>26500.526300000001</v>
      </c>
      <c r="J263" s="18">
        <v>20928.28</v>
      </c>
      <c r="K263" s="17">
        <f t="shared" si="156"/>
        <v>-5572.2463000000025</v>
      </c>
      <c r="L263" s="17">
        <v>0</v>
      </c>
      <c r="M263" s="18">
        <v>0</v>
      </c>
      <c r="N263" s="17">
        <f t="shared" si="123"/>
        <v>0</v>
      </c>
      <c r="O263" s="17">
        <v>0</v>
      </c>
      <c r="P263" s="18">
        <v>0</v>
      </c>
      <c r="Q263" s="17">
        <f t="shared" si="157"/>
        <v>0</v>
      </c>
      <c r="R263" s="17">
        <v>3687.3647000000001</v>
      </c>
      <c r="S263" s="18">
        <v>12727.663</v>
      </c>
      <c r="T263" s="17">
        <f t="shared" si="158"/>
        <v>9040.2983000000004</v>
      </c>
      <c r="U263" s="17">
        <v>2641.1709999999998</v>
      </c>
      <c r="V263" s="18">
        <v>3297.02</v>
      </c>
      <c r="W263" s="17">
        <f t="shared" si="159"/>
        <v>655.84900000000016</v>
      </c>
      <c r="X263" s="17">
        <v>7.47</v>
      </c>
      <c r="Y263" s="18">
        <v>12.2</v>
      </c>
      <c r="Z263" s="17">
        <f t="shared" si="160"/>
        <v>4.7299999999999995</v>
      </c>
      <c r="AA263" s="17">
        <v>65.081999999999994</v>
      </c>
      <c r="AB263" s="18">
        <v>166.965</v>
      </c>
      <c r="AC263" s="17">
        <f t="shared" si="161"/>
        <v>101.88300000000001</v>
      </c>
      <c r="AD263" s="17">
        <v>4785.9170770000001</v>
      </c>
      <c r="AE263" s="18">
        <v>1320.146</v>
      </c>
      <c r="AF263" s="17">
        <f t="shared" si="162"/>
        <v>-3465.7710770000003</v>
      </c>
      <c r="AG263" s="17">
        <v>28.22439</v>
      </c>
      <c r="AH263" s="18">
        <v>56.052999999999997</v>
      </c>
      <c r="AI263" s="17">
        <f t="shared" si="163"/>
        <v>27.828609999999998</v>
      </c>
      <c r="AJ263" s="17">
        <v>123.547</v>
      </c>
      <c r="AK263" s="18">
        <v>54.768000000000001</v>
      </c>
      <c r="AL263" s="17">
        <f t="shared" si="164"/>
        <v>-68.778999999999996</v>
      </c>
      <c r="AM263" s="17">
        <v>33200.84175</v>
      </c>
      <c r="AN263" s="18">
        <v>22496.031999999999</v>
      </c>
      <c r="AO263" s="17">
        <f t="shared" si="165"/>
        <v>-10704.80975</v>
      </c>
      <c r="AP263" s="17">
        <v>14333.536</v>
      </c>
      <c r="AQ263" s="18">
        <v>205</v>
      </c>
      <c r="AR263" s="17">
        <f t="shared" si="166"/>
        <v>-14128.536</v>
      </c>
      <c r="AS263" s="17">
        <v>0</v>
      </c>
      <c r="AT263" s="18">
        <v>6.6</v>
      </c>
      <c r="AU263" s="17">
        <f t="shared" si="167"/>
        <v>6.6</v>
      </c>
      <c r="AV263" s="17">
        <v>7919676.6631699996</v>
      </c>
      <c r="AW263" s="18">
        <v>7932711.1969999997</v>
      </c>
      <c r="AX263" s="20">
        <f t="shared" si="168"/>
        <v>13034.533830000088</v>
      </c>
    </row>
    <row r="264" spans="2:50" x14ac:dyDescent="0.3">
      <c r="B264" s="16" t="s">
        <v>255</v>
      </c>
      <c r="C264" s="17">
        <v>11396.115884999999</v>
      </c>
      <c r="D264" s="18">
        <v>34602.442000000003</v>
      </c>
      <c r="E264" s="17">
        <f t="shared" si="154"/>
        <v>23206.326115000003</v>
      </c>
      <c r="F264" s="17">
        <v>640192.942484</v>
      </c>
      <c r="G264" s="18">
        <v>278701.283</v>
      </c>
      <c r="H264" s="17">
        <f t="shared" si="155"/>
        <v>-361491.659484</v>
      </c>
      <c r="I264" s="17">
        <v>276249.87910000002</v>
      </c>
      <c r="J264" s="18">
        <v>460075.06900000002</v>
      </c>
      <c r="K264" s="17">
        <f t="shared" si="156"/>
        <v>183825.1899</v>
      </c>
      <c r="L264" s="17">
        <v>0</v>
      </c>
      <c r="M264" s="18">
        <v>0</v>
      </c>
      <c r="N264" s="17">
        <f t="shared" ref="N264:N327" si="169">M264-L264</f>
        <v>0</v>
      </c>
      <c r="O264" s="17">
        <v>35264.870000000003</v>
      </c>
      <c r="P264" s="18">
        <v>106667.848</v>
      </c>
      <c r="Q264" s="17">
        <f t="shared" si="157"/>
        <v>71402.978000000003</v>
      </c>
      <c r="R264" s="17">
        <v>18683.948499999999</v>
      </c>
      <c r="S264" s="18">
        <v>103687.178</v>
      </c>
      <c r="T264" s="17">
        <f t="shared" si="158"/>
        <v>85003.229500000001</v>
      </c>
      <c r="U264" s="17">
        <v>15943.784</v>
      </c>
      <c r="V264" s="18">
        <v>63036.415000000001</v>
      </c>
      <c r="W264" s="17">
        <f t="shared" si="159"/>
        <v>47092.631000000001</v>
      </c>
      <c r="X264" s="17">
        <v>10973.432000000001</v>
      </c>
      <c r="Y264" s="18">
        <v>17636.141</v>
      </c>
      <c r="Z264" s="17">
        <f t="shared" si="160"/>
        <v>6662.7089999999989</v>
      </c>
      <c r="AA264" s="17">
        <v>81390.839000000007</v>
      </c>
      <c r="AB264" s="18">
        <v>100552.46</v>
      </c>
      <c r="AC264" s="17">
        <f t="shared" si="161"/>
        <v>19161.620999999999</v>
      </c>
      <c r="AD264" s="17">
        <v>166268.16412199999</v>
      </c>
      <c r="AE264" s="18">
        <v>222618.272</v>
      </c>
      <c r="AF264" s="17">
        <f t="shared" si="162"/>
        <v>56350.10787800001</v>
      </c>
      <c r="AG264" s="17">
        <v>15056.449649</v>
      </c>
      <c r="AH264" s="18">
        <v>15723.04</v>
      </c>
      <c r="AI264" s="17">
        <f t="shared" si="163"/>
        <v>666.59035100000074</v>
      </c>
      <c r="AJ264" s="17">
        <v>0</v>
      </c>
      <c r="AK264" s="18">
        <v>1083.7660000000001</v>
      </c>
      <c r="AL264" s="17">
        <f t="shared" si="164"/>
        <v>1083.7660000000001</v>
      </c>
      <c r="AM264" s="17">
        <v>567189.36638999998</v>
      </c>
      <c r="AN264" s="18">
        <v>270553.25</v>
      </c>
      <c r="AO264" s="17">
        <f t="shared" si="165"/>
        <v>-296636.11638999998</v>
      </c>
      <c r="AP264" s="17">
        <v>8.3361850000000004</v>
      </c>
      <c r="AQ264" s="18">
        <v>353.08199999999999</v>
      </c>
      <c r="AR264" s="17">
        <f t="shared" si="166"/>
        <v>344.74581499999999</v>
      </c>
      <c r="AS264" s="17">
        <v>0.59</v>
      </c>
      <c r="AT264" s="18">
        <v>6</v>
      </c>
      <c r="AU264" s="17">
        <f t="shared" si="167"/>
        <v>5.41</v>
      </c>
      <c r="AV264" s="17">
        <v>34097.967622999997</v>
      </c>
      <c r="AW264" s="18">
        <v>41518.686000000002</v>
      </c>
      <c r="AX264" s="20">
        <f t="shared" si="168"/>
        <v>7420.7183770000047</v>
      </c>
    </row>
    <row r="265" spans="2:50" x14ac:dyDescent="0.3">
      <c r="B265" s="16" t="s">
        <v>380</v>
      </c>
      <c r="C265" s="17">
        <v>3.2692999999999999</v>
      </c>
      <c r="D265" s="18">
        <v>122.495</v>
      </c>
      <c r="E265" s="17">
        <f t="shared" si="154"/>
        <v>119.2257</v>
      </c>
      <c r="F265" s="17">
        <v>23420.553345</v>
      </c>
      <c r="G265" s="18">
        <v>4840.3370000000004</v>
      </c>
      <c r="H265" s="17">
        <f t="shared" si="155"/>
        <v>-18580.216345000001</v>
      </c>
      <c r="I265" s="17">
        <v>5733.7079999999996</v>
      </c>
      <c r="J265" s="18">
        <v>22510.743999999999</v>
      </c>
      <c r="K265" s="17">
        <f t="shared" si="156"/>
        <v>16777.036</v>
      </c>
      <c r="L265" s="17">
        <v>0</v>
      </c>
      <c r="M265" s="18">
        <v>0</v>
      </c>
      <c r="N265" s="17">
        <f t="shared" si="169"/>
        <v>0</v>
      </c>
      <c r="O265" s="17">
        <v>0</v>
      </c>
      <c r="P265" s="18">
        <v>0</v>
      </c>
      <c r="Q265" s="17">
        <f t="shared" si="157"/>
        <v>0</v>
      </c>
      <c r="R265" s="17">
        <v>1599.7657999999999</v>
      </c>
      <c r="S265" s="18">
        <v>688.03399999999999</v>
      </c>
      <c r="T265" s="17">
        <f t="shared" si="158"/>
        <v>-911.73179999999991</v>
      </c>
      <c r="U265" s="17">
        <v>1599.7657999999999</v>
      </c>
      <c r="V265" s="18">
        <v>688.03399999999999</v>
      </c>
      <c r="W265" s="17">
        <f t="shared" si="159"/>
        <v>-911.73179999999991</v>
      </c>
      <c r="X265" s="17">
        <v>17122</v>
      </c>
      <c r="Y265" s="18">
        <v>267.59500000000003</v>
      </c>
      <c r="Z265" s="17">
        <f t="shared" si="160"/>
        <v>-16854.404999999999</v>
      </c>
      <c r="AA265" s="17">
        <v>5640.5219999999999</v>
      </c>
      <c r="AB265" s="18">
        <v>10235.556</v>
      </c>
      <c r="AC265" s="17">
        <f t="shared" si="161"/>
        <v>4595.0340000000006</v>
      </c>
      <c r="AD265" s="17">
        <v>2743.2809750000001</v>
      </c>
      <c r="AE265" s="18">
        <v>4986.9219999999996</v>
      </c>
      <c r="AF265" s="17">
        <f t="shared" si="162"/>
        <v>2243.6410249999994</v>
      </c>
      <c r="AG265" s="17">
        <v>12.906236</v>
      </c>
      <c r="AH265" s="18">
        <v>6512.5870000000004</v>
      </c>
      <c r="AI265" s="17">
        <f t="shared" si="163"/>
        <v>6499.6807640000006</v>
      </c>
      <c r="AJ265" s="17">
        <v>15.977679999999999</v>
      </c>
      <c r="AK265" s="18">
        <v>6.3330000000000002</v>
      </c>
      <c r="AL265" s="17">
        <f t="shared" si="164"/>
        <v>-9.6446799999999993</v>
      </c>
      <c r="AM265" s="17">
        <v>1902.0726540000001</v>
      </c>
      <c r="AN265" s="18">
        <v>4218.9579999999996</v>
      </c>
      <c r="AO265" s="17">
        <f t="shared" si="165"/>
        <v>2316.8853459999996</v>
      </c>
      <c r="AP265" s="17">
        <v>0</v>
      </c>
      <c r="AQ265" s="18">
        <v>0</v>
      </c>
      <c r="AR265" s="17">
        <f t="shared" si="166"/>
        <v>0</v>
      </c>
      <c r="AS265" s="17">
        <v>5.4</v>
      </c>
      <c r="AT265" s="18">
        <v>4.8</v>
      </c>
      <c r="AU265" s="17">
        <f t="shared" si="167"/>
        <v>-0.60000000000000053</v>
      </c>
      <c r="AV265" s="17">
        <v>115.6053</v>
      </c>
      <c r="AW265" s="18">
        <v>552.79</v>
      </c>
      <c r="AX265" s="20">
        <f t="shared" si="168"/>
        <v>437.18469999999996</v>
      </c>
    </row>
    <row r="266" spans="2:50" x14ac:dyDescent="0.3">
      <c r="B266" s="16" t="s">
        <v>124</v>
      </c>
      <c r="C266" s="17">
        <v>0</v>
      </c>
      <c r="D266" s="18">
        <v>0.96</v>
      </c>
      <c r="E266" s="17">
        <f t="shared" si="154"/>
        <v>0.96</v>
      </c>
      <c r="F266" s="17">
        <v>5128.1072000000004</v>
      </c>
      <c r="G266" s="18">
        <v>1006.952</v>
      </c>
      <c r="H266" s="17">
        <f t="shared" si="155"/>
        <v>-4121.1552000000001</v>
      </c>
      <c r="I266" s="17">
        <v>1.2</v>
      </c>
      <c r="J266" s="18">
        <v>0</v>
      </c>
      <c r="K266" s="17">
        <f t="shared" si="156"/>
        <v>-1.2</v>
      </c>
      <c r="L266" s="17">
        <v>0</v>
      </c>
      <c r="M266" s="18">
        <v>0</v>
      </c>
      <c r="N266" s="17">
        <f t="shared" si="169"/>
        <v>0</v>
      </c>
      <c r="O266" s="17">
        <v>0</v>
      </c>
      <c r="P266" s="18">
        <v>0</v>
      </c>
      <c r="Q266" s="17">
        <f t="shared" si="157"/>
        <v>0</v>
      </c>
      <c r="R266" s="17">
        <v>0</v>
      </c>
      <c r="S266" s="18">
        <v>6.85</v>
      </c>
      <c r="T266" s="17">
        <f t="shared" si="158"/>
        <v>6.85</v>
      </c>
      <c r="U266" s="17">
        <v>0</v>
      </c>
      <c r="V266" s="18">
        <v>0</v>
      </c>
      <c r="W266" s="17">
        <f t="shared" si="159"/>
        <v>0</v>
      </c>
      <c r="X266" s="17">
        <v>0</v>
      </c>
      <c r="Y266" s="18">
        <v>0</v>
      </c>
      <c r="Z266" s="17">
        <f t="shared" si="160"/>
        <v>0</v>
      </c>
      <c r="AA266" s="17">
        <v>0</v>
      </c>
      <c r="AB266" s="18">
        <v>29.88</v>
      </c>
      <c r="AC266" s="17">
        <f t="shared" si="161"/>
        <v>29.88</v>
      </c>
      <c r="AD266" s="17">
        <v>38.830399999999997</v>
      </c>
      <c r="AE266" s="18">
        <v>3.2309999999999999</v>
      </c>
      <c r="AF266" s="17">
        <f t="shared" si="162"/>
        <v>-35.599399999999996</v>
      </c>
      <c r="AG266" s="17">
        <v>4572.0083000000004</v>
      </c>
      <c r="AH266" s="18">
        <v>512.76</v>
      </c>
      <c r="AI266" s="17">
        <f t="shared" si="163"/>
        <v>-4059.2483000000002</v>
      </c>
      <c r="AJ266" s="17">
        <v>35.292000000000002</v>
      </c>
      <c r="AK266" s="18">
        <v>0</v>
      </c>
      <c r="AL266" s="17">
        <f t="shared" si="164"/>
        <v>-35.292000000000002</v>
      </c>
      <c r="AM266" s="17">
        <v>472.81450000000001</v>
      </c>
      <c r="AN266" s="18">
        <v>422.27699999999999</v>
      </c>
      <c r="AO266" s="17">
        <f t="shared" si="165"/>
        <v>-50.537500000000023</v>
      </c>
      <c r="AP266" s="17">
        <v>0</v>
      </c>
      <c r="AQ266" s="18">
        <v>0</v>
      </c>
      <c r="AR266" s="17">
        <f t="shared" si="166"/>
        <v>0</v>
      </c>
      <c r="AS266" s="17">
        <v>0</v>
      </c>
      <c r="AT266" s="18">
        <v>4.0810000000000004</v>
      </c>
      <c r="AU266" s="17">
        <f t="shared" si="167"/>
        <v>4.0810000000000004</v>
      </c>
      <c r="AV266" s="17">
        <v>10.362</v>
      </c>
      <c r="AW266" s="18">
        <v>28.832999999999998</v>
      </c>
      <c r="AX266" s="20">
        <f t="shared" si="168"/>
        <v>18.470999999999997</v>
      </c>
    </row>
    <row r="267" spans="2:50" x14ac:dyDescent="0.3">
      <c r="B267" s="16" t="s">
        <v>203</v>
      </c>
      <c r="C267" s="17">
        <v>30.408300000000001</v>
      </c>
      <c r="D267" s="18">
        <v>0.30499999999999999</v>
      </c>
      <c r="E267" s="17">
        <f t="shared" si="154"/>
        <v>-30.103300000000001</v>
      </c>
      <c r="F267" s="17">
        <v>1623.5592300000001</v>
      </c>
      <c r="G267" s="18">
        <v>1992.614</v>
      </c>
      <c r="H267" s="17">
        <f t="shared" si="155"/>
        <v>369.05476999999996</v>
      </c>
      <c r="I267" s="17">
        <v>11196.901</v>
      </c>
      <c r="J267" s="18">
        <v>9104.76</v>
      </c>
      <c r="K267" s="17">
        <f t="shared" si="156"/>
        <v>-2092.1409999999996</v>
      </c>
      <c r="L267" s="17">
        <v>0</v>
      </c>
      <c r="M267" s="18">
        <v>0</v>
      </c>
      <c r="N267" s="17">
        <f t="shared" si="169"/>
        <v>0</v>
      </c>
      <c r="O267" s="17">
        <v>0</v>
      </c>
      <c r="P267" s="18">
        <v>0</v>
      </c>
      <c r="Q267" s="17">
        <f t="shared" si="157"/>
        <v>0</v>
      </c>
      <c r="R267" s="17">
        <v>0.58499999999999996</v>
      </c>
      <c r="S267" s="18">
        <v>0.96</v>
      </c>
      <c r="T267" s="17">
        <f t="shared" si="158"/>
        <v>0.375</v>
      </c>
      <c r="U267" s="17">
        <v>0.58499999999999996</v>
      </c>
      <c r="V267" s="18">
        <v>0.96</v>
      </c>
      <c r="W267" s="17">
        <f t="shared" si="159"/>
        <v>0.375</v>
      </c>
      <c r="X267" s="17">
        <v>0</v>
      </c>
      <c r="Y267" s="18">
        <v>0</v>
      </c>
      <c r="Z267" s="17">
        <f t="shared" si="160"/>
        <v>0</v>
      </c>
      <c r="AA267" s="17">
        <v>10565.3711</v>
      </c>
      <c r="AB267" s="18">
        <v>4168.9530000000004</v>
      </c>
      <c r="AC267" s="17">
        <f t="shared" si="161"/>
        <v>-6396.4180999999999</v>
      </c>
      <c r="AD267" s="17">
        <v>713.50800000000004</v>
      </c>
      <c r="AE267" s="18">
        <v>531.81399999999996</v>
      </c>
      <c r="AF267" s="17">
        <f t="shared" si="162"/>
        <v>-181.69400000000007</v>
      </c>
      <c r="AG267" s="17">
        <v>175.84622999999999</v>
      </c>
      <c r="AH267" s="18">
        <v>5160.95</v>
      </c>
      <c r="AI267" s="17">
        <f t="shared" si="163"/>
        <v>4985.1037699999997</v>
      </c>
      <c r="AJ267" s="17">
        <v>0</v>
      </c>
      <c r="AK267" s="18">
        <v>5.3</v>
      </c>
      <c r="AL267" s="17">
        <f t="shared" si="164"/>
        <v>5.3</v>
      </c>
      <c r="AM267" s="17">
        <v>1395.2532000000001</v>
      </c>
      <c r="AN267" s="18">
        <v>1007.421</v>
      </c>
      <c r="AO267" s="17">
        <f t="shared" si="165"/>
        <v>-387.83220000000006</v>
      </c>
      <c r="AP267" s="17">
        <v>0</v>
      </c>
      <c r="AQ267" s="18">
        <v>0</v>
      </c>
      <c r="AR267" s="17">
        <f t="shared" si="166"/>
        <v>0</v>
      </c>
      <c r="AS267" s="17">
        <v>0</v>
      </c>
      <c r="AT267" s="18">
        <v>4</v>
      </c>
      <c r="AU267" s="17">
        <f t="shared" si="167"/>
        <v>4</v>
      </c>
      <c r="AV267" s="17">
        <v>0.30499999999999999</v>
      </c>
      <c r="AW267" s="18">
        <v>218.28100000000001</v>
      </c>
      <c r="AX267" s="20">
        <f t="shared" si="168"/>
        <v>217.976</v>
      </c>
    </row>
    <row r="268" spans="2:50" x14ac:dyDescent="0.3">
      <c r="B268" s="16" t="s">
        <v>106</v>
      </c>
      <c r="C268" s="17">
        <v>19390064.227993999</v>
      </c>
      <c r="D268" s="18">
        <v>36075563.336999997</v>
      </c>
      <c r="E268" s="17">
        <f t="shared" si="154"/>
        <v>16685499.109005999</v>
      </c>
      <c r="F268" s="17">
        <v>637397.069747</v>
      </c>
      <c r="G268" s="18">
        <v>609653.26</v>
      </c>
      <c r="H268" s="17">
        <f t="shared" si="155"/>
        <v>-27743.809746999992</v>
      </c>
      <c r="I268" s="17">
        <v>504975.44685100002</v>
      </c>
      <c r="J268" s="18">
        <v>493591.44099999999</v>
      </c>
      <c r="K268" s="17">
        <f t="shared" si="156"/>
        <v>-11384.005851000024</v>
      </c>
      <c r="L268" s="17">
        <v>0</v>
      </c>
      <c r="M268" s="18">
        <v>0</v>
      </c>
      <c r="N268" s="17">
        <f t="shared" si="169"/>
        <v>0</v>
      </c>
      <c r="O268" s="17">
        <v>78056.558000000005</v>
      </c>
      <c r="P268" s="18">
        <v>408113.91399999999</v>
      </c>
      <c r="Q268" s="17">
        <f t="shared" si="157"/>
        <v>330057.35599999997</v>
      </c>
      <c r="R268" s="17">
        <v>140117.7708</v>
      </c>
      <c r="S268" s="18">
        <v>460099.43599999999</v>
      </c>
      <c r="T268" s="17">
        <f t="shared" si="158"/>
        <v>319981.66519999999</v>
      </c>
      <c r="U268" s="17">
        <v>133547.81299999999</v>
      </c>
      <c r="V268" s="18">
        <v>40263.695</v>
      </c>
      <c r="W268" s="17">
        <f t="shared" si="159"/>
        <v>-93284.117999999988</v>
      </c>
      <c r="X268" s="17">
        <v>6747.667915</v>
      </c>
      <c r="Y268" s="18">
        <v>10313.617</v>
      </c>
      <c r="Z268" s="17">
        <f t="shared" si="160"/>
        <v>3565.9490850000002</v>
      </c>
      <c r="AA268" s="17">
        <v>103615.14139999999</v>
      </c>
      <c r="AB268" s="18">
        <v>13997.721</v>
      </c>
      <c r="AC268" s="17">
        <f t="shared" si="161"/>
        <v>-89617.420399999988</v>
      </c>
      <c r="AD268" s="17">
        <v>45574.295316000003</v>
      </c>
      <c r="AE268" s="18">
        <v>44834.118999999999</v>
      </c>
      <c r="AF268" s="17">
        <f t="shared" si="162"/>
        <v>-740.17631600000459</v>
      </c>
      <c r="AG268" s="17">
        <v>9538.9926099999993</v>
      </c>
      <c r="AH268" s="18">
        <v>10847.001</v>
      </c>
      <c r="AI268" s="17">
        <f t="shared" si="163"/>
        <v>1308.0083900000009</v>
      </c>
      <c r="AJ268" s="17">
        <v>651.34720000000004</v>
      </c>
      <c r="AK268" s="18">
        <v>10.773</v>
      </c>
      <c r="AL268" s="17">
        <f t="shared" si="164"/>
        <v>-640.57420000000002</v>
      </c>
      <c r="AM268" s="17">
        <v>197744.390804</v>
      </c>
      <c r="AN268" s="18">
        <v>151306.67800000001</v>
      </c>
      <c r="AO268" s="17">
        <f t="shared" si="165"/>
        <v>-46437.712803999981</v>
      </c>
      <c r="AP268" s="17">
        <v>240437.39600000001</v>
      </c>
      <c r="AQ268" s="18">
        <v>408995.59100000001</v>
      </c>
      <c r="AR268" s="17">
        <f t="shared" si="166"/>
        <v>168558.19500000001</v>
      </c>
      <c r="AS268" s="17">
        <v>396587.13439999998</v>
      </c>
      <c r="AT268" s="18">
        <v>3.95</v>
      </c>
      <c r="AU268" s="17">
        <f t="shared" si="167"/>
        <v>-396583.18439999997</v>
      </c>
      <c r="AV268" s="17">
        <v>19617276.232147001</v>
      </c>
      <c r="AW268" s="18">
        <v>36487394.734999999</v>
      </c>
      <c r="AX268" s="20">
        <f t="shared" si="168"/>
        <v>16870118.502852999</v>
      </c>
    </row>
    <row r="269" spans="2:50" x14ac:dyDescent="0.3">
      <c r="B269" s="16" t="s">
        <v>233</v>
      </c>
      <c r="C269" s="17">
        <v>837195.34959999996</v>
      </c>
      <c r="D269" s="18">
        <v>3.8210000000000002</v>
      </c>
      <c r="E269" s="17">
        <f t="shared" si="154"/>
        <v>-837191.52859999996</v>
      </c>
      <c r="F269" s="17">
        <v>49212.992166999997</v>
      </c>
      <c r="G269" s="18">
        <v>57740.561000000002</v>
      </c>
      <c r="H269" s="17">
        <f t="shared" si="155"/>
        <v>8527.5688330000048</v>
      </c>
      <c r="I269" s="17">
        <v>203805.19594999999</v>
      </c>
      <c r="J269" s="18">
        <v>118797.405</v>
      </c>
      <c r="K269" s="17">
        <f t="shared" si="156"/>
        <v>-85007.790949999995</v>
      </c>
      <c r="L269" s="17">
        <v>0</v>
      </c>
      <c r="M269" s="18">
        <v>0</v>
      </c>
      <c r="N269" s="17">
        <f t="shared" si="169"/>
        <v>0</v>
      </c>
      <c r="O269" s="17">
        <v>0</v>
      </c>
      <c r="P269" s="18">
        <v>3.7</v>
      </c>
      <c r="Q269" s="17">
        <f t="shared" si="157"/>
        <v>3.7</v>
      </c>
      <c r="R269" s="17">
        <v>37057.851699999999</v>
      </c>
      <c r="S269" s="18">
        <v>42748.875</v>
      </c>
      <c r="T269" s="17">
        <f t="shared" si="158"/>
        <v>5691.0233000000007</v>
      </c>
      <c r="U269" s="17">
        <v>37051.7863</v>
      </c>
      <c r="V269" s="18">
        <v>42619.74</v>
      </c>
      <c r="W269" s="17">
        <f t="shared" si="159"/>
        <v>5567.9536999999982</v>
      </c>
      <c r="X269" s="17">
        <v>0</v>
      </c>
      <c r="Y269" s="18">
        <v>0</v>
      </c>
      <c r="Z269" s="17">
        <f t="shared" si="160"/>
        <v>0</v>
      </c>
      <c r="AA269" s="17">
        <v>1165.161304</v>
      </c>
      <c r="AB269" s="18">
        <v>5101.683</v>
      </c>
      <c r="AC269" s="17">
        <f t="shared" si="161"/>
        <v>3936.5216959999998</v>
      </c>
      <c r="AD269" s="17">
        <v>4780.0991999999997</v>
      </c>
      <c r="AE269" s="18">
        <v>3096.0639999999999</v>
      </c>
      <c r="AF269" s="17">
        <f t="shared" si="162"/>
        <v>-1684.0351999999998</v>
      </c>
      <c r="AG269" s="17">
        <v>141.78037</v>
      </c>
      <c r="AH269" s="18">
        <v>35.976999999999997</v>
      </c>
      <c r="AI269" s="17">
        <f t="shared" si="163"/>
        <v>-105.80337</v>
      </c>
      <c r="AJ269" s="17">
        <v>2151.0603999999998</v>
      </c>
      <c r="AK269" s="18">
        <v>2465.8440000000001</v>
      </c>
      <c r="AL269" s="17">
        <f t="shared" si="164"/>
        <v>314.78360000000021</v>
      </c>
      <c r="AM269" s="17">
        <v>59653.537233000003</v>
      </c>
      <c r="AN269" s="18">
        <v>122871.24800000001</v>
      </c>
      <c r="AO269" s="17">
        <f t="shared" si="165"/>
        <v>63217.710767000004</v>
      </c>
      <c r="AP269" s="17">
        <v>0.27260000000000001</v>
      </c>
      <c r="AQ269" s="18">
        <v>199.15600000000001</v>
      </c>
      <c r="AR269" s="17">
        <f t="shared" si="166"/>
        <v>198.88339999999999</v>
      </c>
      <c r="AS269" s="17">
        <v>148618.32</v>
      </c>
      <c r="AT269" s="18">
        <v>3.7269999999999999</v>
      </c>
      <c r="AU269" s="17">
        <f t="shared" si="167"/>
        <v>-148614.59299999999</v>
      </c>
      <c r="AV269" s="17">
        <v>836645.45490999997</v>
      </c>
      <c r="AW269" s="18">
        <v>218.36600000000001</v>
      </c>
      <c r="AX269" s="20">
        <f t="shared" si="168"/>
        <v>-836427.08890999993</v>
      </c>
    </row>
    <row r="270" spans="2:50" x14ac:dyDescent="0.3">
      <c r="B270" s="16" t="s">
        <v>195</v>
      </c>
      <c r="C270" s="17">
        <v>63.033000000000001</v>
      </c>
      <c r="D270" s="18">
        <v>2.21</v>
      </c>
      <c r="E270" s="17">
        <f t="shared" si="154"/>
        <v>-60.823</v>
      </c>
      <c r="F270" s="17">
        <v>1456.40138</v>
      </c>
      <c r="G270" s="18">
        <v>1300.923</v>
      </c>
      <c r="H270" s="17">
        <f t="shared" si="155"/>
        <v>-155.47838000000002</v>
      </c>
      <c r="I270" s="17">
        <v>2211.4</v>
      </c>
      <c r="J270" s="18">
        <v>1287.3399999999999</v>
      </c>
      <c r="K270" s="17">
        <f t="shared" si="156"/>
        <v>-924.06000000000017</v>
      </c>
      <c r="L270" s="17">
        <v>0</v>
      </c>
      <c r="M270" s="18">
        <v>0</v>
      </c>
      <c r="N270" s="17">
        <f t="shared" si="169"/>
        <v>0</v>
      </c>
      <c r="O270" s="17">
        <v>0</v>
      </c>
      <c r="P270" s="18">
        <v>0</v>
      </c>
      <c r="Q270" s="17">
        <f t="shared" si="157"/>
        <v>0</v>
      </c>
      <c r="R270" s="17">
        <v>401</v>
      </c>
      <c r="S270" s="18">
        <v>9.8919999999999995</v>
      </c>
      <c r="T270" s="17">
        <f t="shared" si="158"/>
        <v>-391.108</v>
      </c>
      <c r="U270" s="17">
        <v>401</v>
      </c>
      <c r="V270" s="18">
        <v>9.8919999999999995</v>
      </c>
      <c r="W270" s="17">
        <f t="shared" si="159"/>
        <v>-391.108</v>
      </c>
      <c r="X270" s="17">
        <v>0</v>
      </c>
      <c r="Y270" s="18">
        <v>0</v>
      </c>
      <c r="Z270" s="17">
        <f t="shared" si="160"/>
        <v>0</v>
      </c>
      <c r="AA270" s="17">
        <v>4</v>
      </c>
      <c r="AB270" s="18">
        <v>19.977</v>
      </c>
      <c r="AC270" s="17">
        <f t="shared" si="161"/>
        <v>15.977</v>
      </c>
      <c r="AD270" s="17">
        <v>186.88300000000001</v>
      </c>
      <c r="AE270" s="18">
        <v>141.51400000000001</v>
      </c>
      <c r="AF270" s="17">
        <f t="shared" si="162"/>
        <v>-45.369</v>
      </c>
      <c r="AG270" s="17">
        <v>93.715280000000007</v>
      </c>
      <c r="AH270" s="18">
        <v>65.796000000000006</v>
      </c>
      <c r="AI270" s="17">
        <f t="shared" si="163"/>
        <v>-27.919280000000001</v>
      </c>
      <c r="AJ270" s="17">
        <v>0</v>
      </c>
      <c r="AK270" s="18">
        <v>0</v>
      </c>
      <c r="AL270" s="17">
        <f t="shared" si="164"/>
        <v>0</v>
      </c>
      <c r="AM270" s="17">
        <v>2981.0681</v>
      </c>
      <c r="AN270" s="18">
        <v>2347.3519999999999</v>
      </c>
      <c r="AO270" s="17">
        <f t="shared" si="165"/>
        <v>-633.7161000000001</v>
      </c>
      <c r="AP270" s="17">
        <v>0</v>
      </c>
      <c r="AQ270" s="18">
        <v>0</v>
      </c>
      <c r="AR270" s="17">
        <f t="shared" si="166"/>
        <v>0</v>
      </c>
      <c r="AS270" s="17">
        <v>0</v>
      </c>
      <c r="AT270" s="18">
        <v>3.45</v>
      </c>
      <c r="AU270" s="17">
        <f t="shared" si="167"/>
        <v>3.45</v>
      </c>
      <c r="AV270" s="17">
        <v>64.168000000000006</v>
      </c>
      <c r="AW270" s="18">
        <v>2.492</v>
      </c>
      <c r="AX270" s="20">
        <f t="shared" si="168"/>
        <v>-61.676000000000009</v>
      </c>
    </row>
    <row r="271" spans="2:50" x14ac:dyDescent="0.3">
      <c r="B271" s="16" t="s">
        <v>359</v>
      </c>
      <c r="C271" s="17">
        <v>5.8795250000000001</v>
      </c>
      <c r="D271" s="18">
        <v>2.76</v>
      </c>
      <c r="E271" s="17">
        <f t="shared" si="154"/>
        <v>-3.1195250000000003</v>
      </c>
      <c r="F271" s="17">
        <v>488574.04702</v>
      </c>
      <c r="G271" s="18">
        <v>450193.08899999998</v>
      </c>
      <c r="H271" s="17">
        <f t="shared" si="155"/>
        <v>-38380.95802000002</v>
      </c>
      <c r="I271" s="17">
        <v>59156.788999999997</v>
      </c>
      <c r="J271" s="18">
        <v>5.0599999999999996</v>
      </c>
      <c r="K271" s="17">
        <f t="shared" si="156"/>
        <v>-59151.728999999999</v>
      </c>
      <c r="L271" s="17">
        <v>0</v>
      </c>
      <c r="M271" s="18">
        <v>0</v>
      </c>
      <c r="N271" s="17">
        <f t="shared" si="169"/>
        <v>0</v>
      </c>
      <c r="O271" s="17">
        <v>418787.8</v>
      </c>
      <c r="P271" s="18">
        <v>0</v>
      </c>
      <c r="Q271" s="17">
        <f t="shared" si="157"/>
        <v>-418787.8</v>
      </c>
      <c r="R271" s="17">
        <v>70732.486363000004</v>
      </c>
      <c r="S271" s="18">
        <v>87.78</v>
      </c>
      <c r="T271" s="17">
        <f t="shared" si="158"/>
        <v>-70644.706363000005</v>
      </c>
      <c r="U271" s="17">
        <v>65713.654500000004</v>
      </c>
      <c r="V271" s="18">
        <v>85.48</v>
      </c>
      <c r="W271" s="17">
        <f t="shared" si="159"/>
        <v>-65628.174500000008</v>
      </c>
      <c r="X271" s="17">
        <v>0</v>
      </c>
      <c r="Y271" s="18">
        <v>0</v>
      </c>
      <c r="Z271" s="17">
        <f t="shared" si="160"/>
        <v>0</v>
      </c>
      <c r="AA271" s="17">
        <v>210.93899999999999</v>
      </c>
      <c r="AB271" s="18">
        <v>147.42599999999999</v>
      </c>
      <c r="AC271" s="17">
        <f t="shared" si="161"/>
        <v>-63.513000000000005</v>
      </c>
      <c r="AD271" s="17">
        <v>20972.866802</v>
      </c>
      <c r="AE271" s="18">
        <v>441399.277</v>
      </c>
      <c r="AF271" s="17">
        <f t="shared" si="162"/>
        <v>420426.41019800003</v>
      </c>
      <c r="AG271" s="17">
        <v>370.64102800000001</v>
      </c>
      <c r="AH271" s="18">
        <v>394.31700000000001</v>
      </c>
      <c r="AI271" s="17">
        <f t="shared" si="163"/>
        <v>23.675972000000002</v>
      </c>
      <c r="AJ271" s="17">
        <v>18863.814539999999</v>
      </c>
      <c r="AK271" s="18">
        <v>857.39099999999996</v>
      </c>
      <c r="AL271" s="17">
        <f t="shared" si="164"/>
        <v>-18006.42354</v>
      </c>
      <c r="AM271" s="17">
        <v>16983.900246000001</v>
      </c>
      <c r="AN271" s="18">
        <v>7158.2569999999996</v>
      </c>
      <c r="AO271" s="17">
        <f t="shared" si="165"/>
        <v>-9825.6432460000015</v>
      </c>
      <c r="AP271" s="17">
        <v>0</v>
      </c>
      <c r="AQ271" s="18">
        <v>0</v>
      </c>
      <c r="AR271" s="17">
        <f t="shared" si="166"/>
        <v>0</v>
      </c>
      <c r="AS271" s="17">
        <v>3.6</v>
      </c>
      <c r="AT271" s="18">
        <v>3.24</v>
      </c>
      <c r="AU271" s="17">
        <f t="shared" si="167"/>
        <v>-0.35999999999999988</v>
      </c>
      <c r="AV271" s="17">
        <v>810.66756599999997</v>
      </c>
      <c r="AW271" s="18">
        <v>153.22200000000001</v>
      </c>
      <c r="AX271" s="20">
        <f t="shared" si="168"/>
        <v>-657.44556599999999</v>
      </c>
    </row>
    <row r="272" spans="2:50" x14ac:dyDescent="0.3">
      <c r="B272" s="16" t="s">
        <v>582</v>
      </c>
      <c r="C272" s="17">
        <v>0.1525</v>
      </c>
      <c r="D272" s="18">
        <v>0</v>
      </c>
      <c r="E272" s="17">
        <f t="shared" si="154"/>
        <v>-0.1525</v>
      </c>
      <c r="F272" s="17">
        <v>629.10857999999996</v>
      </c>
      <c r="G272" s="18">
        <v>1012.332</v>
      </c>
      <c r="H272" s="17">
        <f t="shared" si="155"/>
        <v>383.22342000000003</v>
      </c>
      <c r="I272" s="17">
        <v>7158.87</v>
      </c>
      <c r="J272" s="18">
        <v>0</v>
      </c>
      <c r="K272" s="17">
        <f t="shared" si="156"/>
        <v>-7158.87</v>
      </c>
      <c r="L272" s="17">
        <v>0</v>
      </c>
      <c r="M272" s="18">
        <v>0</v>
      </c>
      <c r="N272" s="17">
        <f t="shared" si="169"/>
        <v>0</v>
      </c>
      <c r="O272" s="17">
        <v>0</v>
      </c>
      <c r="P272" s="18">
        <v>0</v>
      </c>
      <c r="Q272" s="17">
        <f t="shared" si="157"/>
        <v>0</v>
      </c>
      <c r="R272" s="17">
        <v>0</v>
      </c>
      <c r="S272" s="18">
        <v>0</v>
      </c>
      <c r="T272" s="17">
        <f t="shared" si="158"/>
        <v>0</v>
      </c>
      <c r="U272" s="17">
        <v>0</v>
      </c>
      <c r="V272" s="18">
        <v>0</v>
      </c>
      <c r="W272" s="17">
        <f t="shared" si="159"/>
        <v>0</v>
      </c>
      <c r="X272" s="17">
        <v>0</v>
      </c>
      <c r="Y272" s="18">
        <v>0</v>
      </c>
      <c r="Z272" s="17">
        <f t="shared" si="160"/>
        <v>0</v>
      </c>
      <c r="AA272" s="17">
        <v>0</v>
      </c>
      <c r="AB272" s="18">
        <v>0</v>
      </c>
      <c r="AC272" s="17">
        <f t="shared" si="161"/>
        <v>0</v>
      </c>
      <c r="AD272" s="17">
        <v>290</v>
      </c>
      <c r="AE272" s="18">
        <v>21.881</v>
      </c>
      <c r="AF272" s="17">
        <f t="shared" si="162"/>
        <v>-268.11900000000003</v>
      </c>
      <c r="AG272" s="17">
        <v>0.11155</v>
      </c>
      <c r="AH272" s="18">
        <v>45.694000000000003</v>
      </c>
      <c r="AI272" s="17">
        <f t="shared" si="163"/>
        <v>45.582450000000001</v>
      </c>
      <c r="AJ272" s="17">
        <v>0</v>
      </c>
      <c r="AK272" s="18">
        <v>0</v>
      </c>
      <c r="AL272" s="17">
        <f t="shared" si="164"/>
        <v>0</v>
      </c>
      <c r="AM272" s="17">
        <v>3681.5517799999998</v>
      </c>
      <c r="AN272" s="18">
        <v>942.05700000000002</v>
      </c>
      <c r="AO272" s="17">
        <f t="shared" si="165"/>
        <v>-2739.49478</v>
      </c>
      <c r="AP272" s="17">
        <v>0</v>
      </c>
      <c r="AQ272" s="18">
        <v>0</v>
      </c>
      <c r="AR272" s="17">
        <f t="shared" si="166"/>
        <v>0</v>
      </c>
      <c r="AS272" s="17">
        <v>0</v>
      </c>
      <c r="AT272" s="18">
        <v>2.7</v>
      </c>
      <c r="AU272" s="17">
        <f t="shared" si="167"/>
        <v>2.7</v>
      </c>
      <c r="AV272" s="17">
        <v>3816.4677499999998</v>
      </c>
      <c r="AW272" s="18">
        <v>0</v>
      </c>
      <c r="AX272" s="20">
        <f t="shared" si="168"/>
        <v>-3816.4677499999998</v>
      </c>
    </row>
    <row r="273" spans="2:50" x14ac:dyDescent="0.3">
      <c r="B273" s="16" t="s">
        <v>541</v>
      </c>
      <c r="C273" s="17">
        <v>145326.94099999999</v>
      </c>
      <c r="D273" s="18">
        <v>144173.20499999999</v>
      </c>
      <c r="E273" s="17">
        <f t="shared" si="154"/>
        <v>-1153.7360000000044</v>
      </c>
      <c r="F273" s="17">
        <v>1741653.651115</v>
      </c>
      <c r="G273" s="18">
        <v>361776.16800000001</v>
      </c>
      <c r="H273" s="17">
        <f t="shared" si="155"/>
        <v>-1379877.483115</v>
      </c>
      <c r="I273" s="17">
        <v>13149.692558000001</v>
      </c>
      <c r="J273" s="18">
        <v>48271.714</v>
      </c>
      <c r="K273" s="17">
        <f t="shared" si="156"/>
        <v>35122.021441999997</v>
      </c>
      <c r="L273" s="17">
        <v>0</v>
      </c>
      <c r="M273" s="18">
        <v>0</v>
      </c>
      <c r="N273" s="17">
        <f t="shared" si="169"/>
        <v>0</v>
      </c>
      <c r="O273" s="17">
        <v>31.964500000000001</v>
      </c>
      <c r="P273" s="18">
        <v>243.29400000000001</v>
      </c>
      <c r="Q273" s="17">
        <f t="shared" si="157"/>
        <v>211.3295</v>
      </c>
      <c r="R273" s="17">
        <v>1504714.8436</v>
      </c>
      <c r="S273" s="18">
        <v>211905.01</v>
      </c>
      <c r="T273" s="17">
        <f t="shared" si="158"/>
        <v>-1292809.8336</v>
      </c>
      <c r="U273" s="17">
        <v>1172.81</v>
      </c>
      <c r="V273" s="18">
        <v>210625.37599999999</v>
      </c>
      <c r="W273" s="17">
        <f t="shared" si="159"/>
        <v>209452.56599999999</v>
      </c>
      <c r="X273" s="17">
        <v>0</v>
      </c>
      <c r="Y273" s="18">
        <v>0</v>
      </c>
      <c r="Z273" s="17">
        <f t="shared" si="160"/>
        <v>0</v>
      </c>
      <c r="AA273" s="17">
        <v>2469.8620000000001</v>
      </c>
      <c r="AB273" s="18">
        <v>3952.5590000000002</v>
      </c>
      <c r="AC273" s="17">
        <f t="shared" si="161"/>
        <v>1482.6970000000001</v>
      </c>
      <c r="AD273" s="17">
        <v>189219.381157</v>
      </c>
      <c r="AE273" s="18">
        <v>79824.093999999997</v>
      </c>
      <c r="AF273" s="17">
        <f t="shared" si="162"/>
        <v>-109395.287157</v>
      </c>
      <c r="AG273" s="17">
        <v>10231.326585999999</v>
      </c>
      <c r="AH273" s="18">
        <v>25993.162</v>
      </c>
      <c r="AI273" s="17">
        <f t="shared" si="163"/>
        <v>15761.835414000001</v>
      </c>
      <c r="AJ273" s="17">
        <v>5110.1188000000002</v>
      </c>
      <c r="AK273" s="18">
        <v>5970.308</v>
      </c>
      <c r="AL273" s="17">
        <f t="shared" si="164"/>
        <v>860.1891999999998</v>
      </c>
      <c r="AM273" s="17">
        <v>42834.056530000002</v>
      </c>
      <c r="AN273" s="18">
        <v>81030.918999999994</v>
      </c>
      <c r="AO273" s="17">
        <f t="shared" si="165"/>
        <v>38196.862469999993</v>
      </c>
      <c r="AP273" s="17">
        <v>0</v>
      </c>
      <c r="AQ273" s="18">
        <v>153.41999999999999</v>
      </c>
      <c r="AR273" s="17">
        <f t="shared" si="166"/>
        <v>153.41999999999999</v>
      </c>
      <c r="AS273" s="17">
        <v>0</v>
      </c>
      <c r="AT273" s="18">
        <v>2.13</v>
      </c>
      <c r="AU273" s="17">
        <f t="shared" si="167"/>
        <v>2.13</v>
      </c>
      <c r="AV273" s="17">
        <v>145518.73149999999</v>
      </c>
      <c r="AW273" s="18">
        <v>145542.905</v>
      </c>
      <c r="AX273" s="20">
        <f t="shared" si="168"/>
        <v>24.173500000004424</v>
      </c>
    </row>
    <row r="274" spans="2:50" x14ac:dyDescent="0.3">
      <c r="B274" s="16" t="s">
        <v>387</v>
      </c>
      <c r="C274" s="17">
        <v>27.031870000000001</v>
      </c>
      <c r="D274" s="18">
        <v>12.635999999999999</v>
      </c>
      <c r="E274" s="17">
        <f t="shared" si="154"/>
        <v>-14.395870000000002</v>
      </c>
      <c r="F274" s="17">
        <v>3109.6499589999999</v>
      </c>
      <c r="G274" s="18">
        <v>2166.5590000000002</v>
      </c>
      <c r="H274" s="17">
        <f t="shared" si="155"/>
        <v>-943.09095899999966</v>
      </c>
      <c r="I274" s="17">
        <v>22296.080999999998</v>
      </c>
      <c r="J274" s="18">
        <v>0</v>
      </c>
      <c r="K274" s="17">
        <f t="shared" si="156"/>
        <v>-22296.080999999998</v>
      </c>
      <c r="L274" s="17">
        <v>0</v>
      </c>
      <c r="M274" s="18">
        <v>0</v>
      </c>
      <c r="N274" s="17">
        <f t="shared" si="169"/>
        <v>0</v>
      </c>
      <c r="O274" s="17">
        <v>0</v>
      </c>
      <c r="P274" s="18">
        <v>0</v>
      </c>
      <c r="Q274" s="17">
        <f t="shared" si="157"/>
        <v>0</v>
      </c>
      <c r="R274" s="17">
        <v>3.2777699999999999</v>
      </c>
      <c r="S274" s="18">
        <v>1.7529999999999999</v>
      </c>
      <c r="T274" s="17">
        <f t="shared" si="158"/>
        <v>-1.52477</v>
      </c>
      <c r="U274" s="17">
        <v>3.2777699999999999</v>
      </c>
      <c r="V274" s="18">
        <v>0</v>
      </c>
      <c r="W274" s="17">
        <f t="shared" si="159"/>
        <v>-3.2777699999999999</v>
      </c>
      <c r="X274" s="17">
        <v>1.9419999999999999</v>
      </c>
      <c r="Y274" s="18">
        <v>1.419</v>
      </c>
      <c r="Z274" s="17">
        <f t="shared" si="160"/>
        <v>-0.52299999999999991</v>
      </c>
      <c r="AA274" s="17">
        <v>0</v>
      </c>
      <c r="AB274" s="18">
        <v>1.294</v>
      </c>
      <c r="AC274" s="17">
        <f t="shared" si="161"/>
        <v>1.294</v>
      </c>
      <c r="AD274" s="17">
        <v>784.54269999999997</v>
      </c>
      <c r="AE274" s="18">
        <v>436.99900000000002</v>
      </c>
      <c r="AF274" s="17">
        <f t="shared" si="162"/>
        <v>-347.54369999999994</v>
      </c>
      <c r="AG274" s="17">
        <v>72.238749999999996</v>
      </c>
      <c r="AH274" s="18">
        <v>72.215999999999994</v>
      </c>
      <c r="AI274" s="17">
        <f t="shared" si="163"/>
        <v>-2.2750000000002046E-2</v>
      </c>
      <c r="AJ274" s="17">
        <v>76.7</v>
      </c>
      <c r="AK274" s="18">
        <v>0.33200000000000002</v>
      </c>
      <c r="AL274" s="17">
        <f t="shared" si="164"/>
        <v>-76.368000000000009</v>
      </c>
      <c r="AM274" s="17">
        <v>2154.4128989999999</v>
      </c>
      <c r="AN274" s="18">
        <v>1607.1780000000001</v>
      </c>
      <c r="AO274" s="17">
        <f t="shared" si="165"/>
        <v>-547.23489899999981</v>
      </c>
      <c r="AP274" s="17">
        <v>0</v>
      </c>
      <c r="AQ274" s="18">
        <v>0</v>
      </c>
      <c r="AR274" s="17">
        <f t="shared" si="166"/>
        <v>0</v>
      </c>
      <c r="AS274" s="17">
        <v>22327.608</v>
      </c>
      <c r="AT274" s="18">
        <v>2.1</v>
      </c>
      <c r="AU274" s="17">
        <f t="shared" si="167"/>
        <v>-22325.508000000002</v>
      </c>
      <c r="AV274" s="17">
        <v>12.040710000000001</v>
      </c>
      <c r="AW274" s="18">
        <v>55.902999999999999</v>
      </c>
      <c r="AX274" s="20">
        <f t="shared" si="168"/>
        <v>43.862290000000002</v>
      </c>
    </row>
    <row r="275" spans="2:50" x14ac:dyDescent="0.3">
      <c r="B275" s="16" t="s">
        <v>410</v>
      </c>
      <c r="C275" s="17">
        <v>0</v>
      </c>
      <c r="D275" s="18">
        <v>0</v>
      </c>
      <c r="E275" s="17">
        <f t="shared" si="154"/>
        <v>0</v>
      </c>
      <c r="F275" s="17">
        <v>330.55939999999998</v>
      </c>
      <c r="G275" s="18">
        <v>21795.040000000001</v>
      </c>
      <c r="H275" s="17">
        <f t="shared" si="155"/>
        <v>21464.480600000003</v>
      </c>
      <c r="I275" s="17">
        <v>0</v>
      </c>
      <c r="J275" s="18">
        <v>0</v>
      </c>
      <c r="K275" s="17">
        <f t="shared" si="156"/>
        <v>0</v>
      </c>
      <c r="L275" s="17">
        <v>0</v>
      </c>
      <c r="M275" s="18">
        <v>0</v>
      </c>
      <c r="N275" s="17">
        <f t="shared" si="169"/>
        <v>0</v>
      </c>
      <c r="O275" s="17">
        <v>0</v>
      </c>
      <c r="P275" s="18">
        <v>0</v>
      </c>
      <c r="Q275" s="17">
        <f t="shared" si="157"/>
        <v>0</v>
      </c>
      <c r="R275" s="17">
        <v>0</v>
      </c>
      <c r="S275" s="18">
        <v>1</v>
      </c>
      <c r="T275" s="17">
        <f t="shared" si="158"/>
        <v>1</v>
      </c>
      <c r="U275" s="17">
        <v>0</v>
      </c>
      <c r="V275" s="18">
        <v>0</v>
      </c>
      <c r="W275" s="17">
        <f t="shared" si="159"/>
        <v>0</v>
      </c>
      <c r="X275" s="17">
        <v>0</v>
      </c>
      <c r="Y275" s="18">
        <v>16243.68</v>
      </c>
      <c r="Z275" s="17">
        <f t="shared" si="160"/>
        <v>16243.68</v>
      </c>
      <c r="AA275" s="17">
        <v>0</v>
      </c>
      <c r="AB275" s="18">
        <v>0</v>
      </c>
      <c r="AC275" s="17">
        <f t="shared" si="161"/>
        <v>0</v>
      </c>
      <c r="AD275" s="17">
        <v>74.715000000000003</v>
      </c>
      <c r="AE275" s="18">
        <v>18.693999999999999</v>
      </c>
      <c r="AF275" s="17">
        <f t="shared" si="162"/>
        <v>-56.021000000000001</v>
      </c>
      <c r="AG275" s="17">
        <v>95.773499999999999</v>
      </c>
      <c r="AH275" s="18">
        <v>53.655000000000001</v>
      </c>
      <c r="AI275" s="17">
        <f t="shared" si="163"/>
        <v>-42.118499999999997</v>
      </c>
      <c r="AJ275" s="17">
        <v>27.810600000000001</v>
      </c>
      <c r="AK275" s="18">
        <v>31.184999999999999</v>
      </c>
      <c r="AL275" s="17">
        <f t="shared" si="164"/>
        <v>3.3743999999999978</v>
      </c>
      <c r="AM275" s="17">
        <v>132.2603</v>
      </c>
      <c r="AN275" s="18">
        <v>5443.5339999999997</v>
      </c>
      <c r="AO275" s="17">
        <f t="shared" si="165"/>
        <v>5311.2736999999997</v>
      </c>
      <c r="AP275" s="17">
        <v>0</v>
      </c>
      <c r="AQ275" s="18">
        <v>0</v>
      </c>
      <c r="AR275" s="17">
        <f t="shared" si="166"/>
        <v>0</v>
      </c>
      <c r="AS275" s="17">
        <v>0</v>
      </c>
      <c r="AT275" s="18">
        <v>2</v>
      </c>
      <c r="AU275" s="17">
        <f t="shared" si="167"/>
        <v>2</v>
      </c>
      <c r="AV275" s="17">
        <v>0</v>
      </c>
      <c r="AW275" s="18">
        <v>1.292</v>
      </c>
      <c r="AX275" s="20">
        <f t="shared" si="168"/>
        <v>1.292</v>
      </c>
    </row>
    <row r="276" spans="2:50" x14ac:dyDescent="0.3">
      <c r="B276" s="16" t="s">
        <v>342</v>
      </c>
      <c r="C276" s="17">
        <v>33.56044</v>
      </c>
      <c r="D276" s="18">
        <v>0.878</v>
      </c>
      <c r="E276" s="17">
        <f t="shared" si="154"/>
        <v>-32.68244</v>
      </c>
      <c r="F276" s="17">
        <v>271.48750999999999</v>
      </c>
      <c r="G276" s="18">
        <v>324.04899999999998</v>
      </c>
      <c r="H276" s="17">
        <f t="shared" si="155"/>
        <v>52.561489999999992</v>
      </c>
      <c r="I276" s="17">
        <v>0</v>
      </c>
      <c r="J276" s="18">
        <v>2225.8000000000002</v>
      </c>
      <c r="K276" s="17">
        <f t="shared" si="156"/>
        <v>2225.8000000000002</v>
      </c>
      <c r="L276" s="17">
        <v>0</v>
      </c>
      <c r="M276" s="18">
        <v>0</v>
      </c>
      <c r="N276" s="17">
        <f t="shared" si="169"/>
        <v>0</v>
      </c>
      <c r="O276" s="17">
        <v>0</v>
      </c>
      <c r="P276" s="18">
        <v>0</v>
      </c>
      <c r="Q276" s="17">
        <f t="shared" si="157"/>
        <v>0</v>
      </c>
      <c r="R276" s="17">
        <v>0</v>
      </c>
      <c r="S276" s="18">
        <v>4.9000000000000002E-2</v>
      </c>
      <c r="T276" s="17">
        <f t="shared" si="158"/>
        <v>4.9000000000000002E-2</v>
      </c>
      <c r="U276" s="17">
        <v>0</v>
      </c>
      <c r="V276" s="18">
        <v>0</v>
      </c>
      <c r="W276" s="17">
        <f t="shared" si="159"/>
        <v>0</v>
      </c>
      <c r="X276" s="17">
        <v>0</v>
      </c>
      <c r="Y276" s="18">
        <v>3.2000000000000001E-2</v>
      </c>
      <c r="Z276" s="17">
        <f t="shared" si="160"/>
        <v>3.2000000000000001E-2</v>
      </c>
      <c r="AA276" s="17">
        <v>0</v>
      </c>
      <c r="AB276" s="18">
        <v>0</v>
      </c>
      <c r="AC276" s="17">
        <f t="shared" si="161"/>
        <v>0</v>
      </c>
      <c r="AD276" s="17">
        <v>53.326000000000001</v>
      </c>
      <c r="AE276" s="18">
        <v>7.4059999999999997</v>
      </c>
      <c r="AF276" s="17">
        <f t="shared" si="162"/>
        <v>-45.92</v>
      </c>
      <c r="AG276" s="17">
        <v>35.407499999999999</v>
      </c>
      <c r="AH276" s="18">
        <v>0.44</v>
      </c>
      <c r="AI276" s="17">
        <f t="shared" si="163"/>
        <v>-34.967500000000001</v>
      </c>
      <c r="AJ276" s="17">
        <v>76.184640000000002</v>
      </c>
      <c r="AK276" s="18">
        <v>129.40600000000001</v>
      </c>
      <c r="AL276" s="17">
        <f t="shared" si="164"/>
        <v>53.221360000000004</v>
      </c>
      <c r="AM276" s="17">
        <v>23.23781</v>
      </c>
      <c r="AN276" s="18">
        <v>2410.7199999999998</v>
      </c>
      <c r="AO276" s="17">
        <f t="shared" si="165"/>
        <v>2387.4821899999997</v>
      </c>
      <c r="AP276" s="17">
        <v>61.109000000000002</v>
      </c>
      <c r="AQ276" s="18">
        <v>0</v>
      </c>
      <c r="AR276" s="17">
        <f t="shared" si="166"/>
        <v>-61.109000000000002</v>
      </c>
      <c r="AS276" s="17">
        <v>53.959000000000003</v>
      </c>
      <c r="AT276" s="18">
        <v>1.8520000000000001</v>
      </c>
      <c r="AU276" s="17">
        <f t="shared" si="167"/>
        <v>-52.107000000000006</v>
      </c>
      <c r="AV276" s="17">
        <v>62.933</v>
      </c>
      <c r="AW276" s="18">
        <v>0.82199999999999995</v>
      </c>
      <c r="AX276" s="20">
        <f t="shared" si="168"/>
        <v>-62.110999999999997</v>
      </c>
    </row>
    <row r="277" spans="2:50" x14ac:dyDescent="0.3">
      <c r="B277" s="16" t="s">
        <v>282</v>
      </c>
      <c r="C277" s="17">
        <v>14.907</v>
      </c>
      <c r="D277" s="18">
        <v>1.7370000000000001</v>
      </c>
      <c r="E277" s="17">
        <f t="shared" si="154"/>
        <v>-13.17</v>
      </c>
      <c r="F277" s="17">
        <v>1659.27289</v>
      </c>
      <c r="G277" s="18">
        <v>1153.1320000000001</v>
      </c>
      <c r="H277" s="17">
        <f t="shared" si="155"/>
        <v>-506.1408899999999</v>
      </c>
      <c r="I277" s="17">
        <v>1650.05</v>
      </c>
      <c r="J277" s="18">
        <v>0</v>
      </c>
      <c r="K277" s="17">
        <f t="shared" si="156"/>
        <v>-1650.05</v>
      </c>
      <c r="L277" s="17">
        <v>0</v>
      </c>
      <c r="M277" s="18">
        <v>0</v>
      </c>
      <c r="N277" s="17">
        <f t="shared" si="169"/>
        <v>0</v>
      </c>
      <c r="O277" s="17">
        <v>0</v>
      </c>
      <c r="P277" s="18">
        <v>0</v>
      </c>
      <c r="Q277" s="17">
        <f t="shared" si="157"/>
        <v>0</v>
      </c>
      <c r="R277" s="17">
        <v>231.7</v>
      </c>
      <c r="S277" s="18">
        <v>2.25</v>
      </c>
      <c r="T277" s="17">
        <f t="shared" si="158"/>
        <v>-229.45</v>
      </c>
      <c r="U277" s="17">
        <v>0</v>
      </c>
      <c r="V277" s="18">
        <v>2.25</v>
      </c>
      <c r="W277" s="17">
        <f t="shared" si="159"/>
        <v>2.25</v>
      </c>
      <c r="X277" s="17">
        <v>0</v>
      </c>
      <c r="Y277" s="18">
        <v>0</v>
      </c>
      <c r="Z277" s="17">
        <f t="shared" si="160"/>
        <v>0</v>
      </c>
      <c r="AA277" s="17">
        <v>26.420999999999999</v>
      </c>
      <c r="AB277" s="18">
        <v>4.0019999999999998</v>
      </c>
      <c r="AC277" s="17">
        <f t="shared" si="161"/>
        <v>-22.419</v>
      </c>
      <c r="AD277" s="17">
        <v>636.11800000000005</v>
      </c>
      <c r="AE277" s="18">
        <v>86.424000000000007</v>
      </c>
      <c r="AF277" s="17">
        <f t="shared" si="162"/>
        <v>-549.69400000000007</v>
      </c>
      <c r="AG277" s="17">
        <v>235.77589</v>
      </c>
      <c r="AH277" s="18">
        <v>9.2539999999999996</v>
      </c>
      <c r="AI277" s="17">
        <f t="shared" si="163"/>
        <v>-226.52189000000001</v>
      </c>
      <c r="AJ277" s="17">
        <v>0</v>
      </c>
      <c r="AK277" s="18">
        <v>0</v>
      </c>
      <c r="AL277" s="17">
        <f t="shared" si="164"/>
        <v>0</v>
      </c>
      <c r="AM277" s="17">
        <v>2190.4989999999998</v>
      </c>
      <c r="AN277" s="18">
        <v>1050.1849999999999</v>
      </c>
      <c r="AO277" s="17">
        <f t="shared" si="165"/>
        <v>-1140.3139999999999</v>
      </c>
      <c r="AP277" s="17">
        <v>0</v>
      </c>
      <c r="AQ277" s="18">
        <v>0</v>
      </c>
      <c r="AR277" s="17">
        <f t="shared" si="166"/>
        <v>0</v>
      </c>
      <c r="AS277" s="17">
        <v>0</v>
      </c>
      <c r="AT277" s="18">
        <v>1.84</v>
      </c>
      <c r="AU277" s="17">
        <f t="shared" si="167"/>
        <v>1.84</v>
      </c>
      <c r="AV277" s="17">
        <v>3.7160000000000002</v>
      </c>
      <c r="AW277" s="18">
        <v>0.91400000000000003</v>
      </c>
      <c r="AX277" s="20">
        <f t="shared" si="168"/>
        <v>-2.802</v>
      </c>
    </row>
    <row r="278" spans="2:50" x14ac:dyDescent="0.3">
      <c r="B278" s="16" t="s">
        <v>396</v>
      </c>
      <c r="C278" s="17">
        <v>66.560215999999997</v>
      </c>
      <c r="D278" s="18">
        <v>297.863</v>
      </c>
      <c r="E278" s="17">
        <f t="shared" si="154"/>
        <v>231.302784</v>
      </c>
      <c r="F278" s="17">
        <v>17713.456620000001</v>
      </c>
      <c r="G278" s="18">
        <v>25157.377</v>
      </c>
      <c r="H278" s="17">
        <f t="shared" si="155"/>
        <v>7443.9203799999996</v>
      </c>
      <c r="I278" s="17">
        <v>174185.71739999999</v>
      </c>
      <c r="J278" s="18">
        <v>186859.992</v>
      </c>
      <c r="K278" s="17">
        <f t="shared" si="156"/>
        <v>12674.274600000004</v>
      </c>
      <c r="L278" s="17">
        <v>0</v>
      </c>
      <c r="M278" s="18">
        <v>0</v>
      </c>
      <c r="N278" s="17">
        <f t="shared" si="169"/>
        <v>0</v>
      </c>
      <c r="O278" s="17">
        <v>81828.676200000002</v>
      </c>
      <c r="P278" s="18">
        <v>67</v>
      </c>
      <c r="Q278" s="17">
        <f t="shared" si="157"/>
        <v>-81761.676200000002</v>
      </c>
      <c r="R278" s="17">
        <v>83315.275999999998</v>
      </c>
      <c r="S278" s="18">
        <v>4718.47</v>
      </c>
      <c r="T278" s="17">
        <f t="shared" si="158"/>
        <v>-78596.805999999997</v>
      </c>
      <c r="U278" s="17">
        <v>1454.77</v>
      </c>
      <c r="V278" s="18">
        <v>4677.7950000000001</v>
      </c>
      <c r="W278" s="17">
        <f t="shared" si="159"/>
        <v>3223.0250000000001</v>
      </c>
      <c r="X278" s="17">
        <v>238.364</v>
      </c>
      <c r="Y278" s="18">
        <v>355.76</v>
      </c>
      <c r="Z278" s="17">
        <f t="shared" si="160"/>
        <v>117.39599999999999</v>
      </c>
      <c r="AA278" s="17">
        <v>0.92300000000000004</v>
      </c>
      <c r="AB278" s="18">
        <v>71.994</v>
      </c>
      <c r="AC278" s="17">
        <f t="shared" si="161"/>
        <v>71.070999999999998</v>
      </c>
      <c r="AD278" s="17">
        <v>4934.6545999999998</v>
      </c>
      <c r="AE278" s="18">
        <v>1735.596</v>
      </c>
      <c r="AF278" s="17">
        <f t="shared" si="162"/>
        <v>-3199.0585999999998</v>
      </c>
      <c r="AG278" s="17">
        <v>11302.28102</v>
      </c>
      <c r="AH278" s="18">
        <v>2914.0659999999998</v>
      </c>
      <c r="AI278" s="17">
        <f t="shared" si="163"/>
        <v>-8388.2150199999996</v>
      </c>
      <c r="AJ278" s="17">
        <v>4094.0796999999998</v>
      </c>
      <c r="AK278" s="18">
        <v>7623.02</v>
      </c>
      <c r="AL278" s="17">
        <f t="shared" si="164"/>
        <v>3528.9403000000007</v>
      </c>
      <c r="AM278" s="17">
        <v>126.497</v>
      </c>
      <c r="AN278" s="18">
        <v>5249.8990000000003</v>
      </c>
      <c r="AO278" s="17">
        <f t="shared" si="165"/>
        <v>5123.402</v>
      </c>
      <c r="AP278" s="17">
        <v>87676.2</v>
      </c>
      <c r="AQ278" s="18">
        <v>189598.86300000001</v>
      </c>
      <c r="AR278" s="17">
        <f t="shared" si="166"/>
        <v>101922.66300000002</v>
      </c>
      <c r="AS278" s="17">
        <v>0</v>
      </c>
      <c r="AT278" s="18">
        <v>1.1000000000000001</v>
      </c>
      <c r="AU278" s="17">
        <f t="shared" si="167"/>
        <v>1.1000000000000001</v>
      </c>
      <c r="AV278" s="17">
        <v>271.55371600000001</v>
      </c>
      <c r="AW278" s="18">
        <v>189645.32699999999</v>
      </c>
      <c r="AX278" s="20">
        <f t="shared" si="168"/>
        <v>189373.773284</v>
      </c>
    </row>
    <row r="279" spans="2:50" x14ac:dyDescent="0.3">
      <c r="B279" s="16" t="s">
        <v>575</v>
      </c>
      <c r="C279" s="17">
        <v>395321228.88</v>
      </c>
      <c r="D279" s="18">
        <v>413489432.699</v>
      </c>
      <c r="E279" s="17">
        <f t="shared" si="154"/>
        <v>18168203.819000006</v>
      </c>
      <c r="F279" s="17">
        <v>20065392.433224</v>
      </c>
      <c r="G279" s="18">
        <v>16647312.527000001</v>
      </c>
      <c r="H279" s="17">
        <f t="shared" si="155"/>
        <v>-3418079.9062239993</v>
      </c>
      <c r="I279" s="17">
        <v>192748.019</v>
      </c>
      <c r="J279" s="18">
        <v>162478.43</v>
      </c>
      <c r="K279" s="17">
        <f t="shared" si="156"/>
        <v>-30269.589000000007</v>
      </c>
      <c r="L279" s="17">
        <v>0</v>
      </c>
      <c r="M279" s="18">
        <v>0</v>
      </c>
      <c r="N279" s="17">
        <f t="shared" si="169"/>
        <v>0</v>
      </c>
      <c r="O279" s="17">
        <v>0</v>
      </c>
      <c r="P279" s="18">
        <v>0</v>
      </c>
      <c r="Q279" s="17">
        <f t="shared" si="157"/>
        <v>0</v>
      </c>
      <c r="R279" s="17">
        <v>2121133.6189999999</v>
      </c>
      <c r="S279" s="18">
        <v>2849170.3259999999</v>
      </c>
      <c r="T279" s="17">
        <f t="shared" si="158"/>
        <v>728036.70699999994</v>
      </c>
      <c r="U279" s="17">
        <v>2120813.1120000002</v>
      </c>
      <c r="V279" s="18">
        <v>2849048.06</v>
      </c>
      <c r="W279" s="17">
        <f t="shared" si="159"/>
        <v>728234.94799999986</v>
      </c>
      <c r="X279" s="17">
        <v>0</v>
      </c>
      <c r="Y279" s="18">
        <v>0</v>
      </c>
      <c r="Z279" s="17">
        <f t="shared" si="160"/>
        <v>0</v>
      </c>
      <c r="AA279" s="17">
        <v>11.978</v>
      </c>
      <c r="AB279" s="18">
        <v>55.457999999999998</v>
      </c>
      <c r="AC279" s="17">
        <f t="shared" si="161"/>
        <v>43.48</v>
      </c>
      <c r="AD279" s="17">
        <v>4843.1349019999998</v>
      </c>
      <c r="AE279" s="18">
        <v>3809.0729999999999</v>
      </c>
      <c r="AF279" s="17">
        <f t="shared" si="162"/>
        <v>-1034.0619019999999</v>
      </c>
      <c r="AG279" s="17">
        <v>1277.981622</v>
      </c>
      <c r="AH279" s="18">
        <v>833.86099999999999</v>
      </c>
      <c r="AI279" s="17">
        <f t="shared" si="163"/>
        <v>-444.12062200000003</v>
      </c>
      <c r="AJ279" s="17">
        <v>17654.714</v>
      </c>
      <c r="AK279" s="18">
        <v>30234</v>
      </c>
      <c r="AL279" s="17">
        <f t="shared" si="164"/>
        <v>12579.286</v>
      </c>
      <c r="AM279" s="17">
        <v>7793.9287000000004</v>
      </c>
      <c r="AN279" s="18">
        <v>30270.742999999999</v>
      </c>
      <c r="AO279" s="17">
        <f t="shared" si="165"/>
        <v>22476.814299999998</v>
      </c>
      <c r="AP279" s="17">
        <v>19353501.083000001</v>
      </c>
      <c r="AQ279" s="18">
        <v>12231793.699999999</v>
      </c>
      <c r="AR279" s="17">
        <f t="shared" si="166"/>
        <v>-7121707.3830000013</v>
      </c>
      <c r="AS279" s="17">
        <v>33605.485999999997</v>
      </c>
      <c r="AT279" s="18">
        <v>1.0740000000000001</v>
      </c>
      <c r="AU279" s="17">
        <f t="shared" si="167"/>
        <v>-33604.411999999997</v>
      </c>
      <c r="AV279" s="17">
        <v>394039547.40700001</v>
      </c>
      <c r="AW279" s="18">
        <v>427384849.12099999</v>
      </c>
      <c r="AX279" s="20">
        <f t="shared" si="168"/>
        <v>33345301.713999987</v>
      </c>
    </row>
    <row r="280" spans="2:50" x14ac:dyDescent="0.3">
      <c r="B280" s="16" t="s">
        <v>185</v>
      </c>
      <c r="C280" s="17">
        <v>64.403999999999996</v>
      </c>
      <c r="D280" s="18">
        <v>124.464</v>
      </c>
      <c r="E280" s="17">
        <f t="shared" si="154"/>
        <v>60.06</v>
      </c>
      <c r="F280" s="17">
        <v>62819.914199999999</v>
      </c>
      <c r="G280" s="18">
        <v>53122.358999999997</v>
      </c>
      <c r="H280" s="17">
        <f t="shared" si="155"/>
        <v>-9697.5552000000025</v>
      </c>
      <c r="I280" s="17">
        <v>0</v>
      </c>
      <c r="J280" s="18">
        <v>3588.97</v>
      </c>
      <c r="K280" s="17">
        <f t="shared" si="156"/>
        <v>3588.97</v>
      </c>
      <c r="L280" s="17">
        <v>0</v>
      </c>
      <c r="M280" s="18">
        <v>0</v>
      </c>
      <c r="N280" s="17">
        <f t="shared" si="169"/>
        <v>0</v>
      </c>
      <c r="O280" s="17">
        <v>0</v>
      </c>
      <c r="P280" s="18">
        <v>0</v>
      </c>
      <c r="Q280" s="17">
        <f t="shared" si="157"/>
        <v>0</v>
      </c>
      <c r="R280" s="17">
        <v>59118.247000000003</v>
      </c>
      <c r="S280" s="18">
        <v>48398.042000000001</v>
      </c>
      <c r="T280" s="17">
        <f t="shared" si="158"/>
        <v>-10720.205000000002</v>
      </c>
      <c r="U280" s="17">
        <v>59079.807000000001</v>
      </c>
      <c r="V280" s="18">
        <v>48373.741999999998</v>
      </c>
      <c r="W280" s="17">
        <f t="shared" si="159"/>
        <v>-10706.065000000002</v>
      </c>
      <c r="X280" s="17">
        <v>0</v>
      </c>
      <c r="Y280" s="18">
        <v>0</v>
      </c>
      <c r="Z280" s="17">
        <f t="shared" si="160"/>
        <v>0</v>
      </c>
      <c r="AA280" s="17">
        <v>40.182000000000002</v>
      </c>
      <c r="AB280" s="18">
        <v>36.200000000000003</v>
      </c>
      <c r="AC280" s="17">
        <f t="shared" si="161"/>
        <v>-3.9819999999999993</v>
      </c>
      <c r="AD280" s="17">
        <v>384.87900000000002</v>
      </c>
      <c r="AE280" s="18">
        <v>487.33</v>
      </c>
      <c r="AF280" s="17">
        <f t="shared" si="162"/>
        <v>102.45099999999996</v>
      </c>
      <c r="AG280" s="17">
        <v>22.751000000000001</v>
      </c>
      <c r="AH280" s="18">
        <v>29.64</v>
      </c>
      <c r="AI280" s="17">
        <f t="shared" si="163"/>
        <v>6.8889999999999993</v>
      </c>
      <c r="AJ280" s="17">
        <v>41.963000000000001</v>
      </c>
      <c r="AK280" s="18">
        <v>54.677999999999997</v>
      </c>
      <c r="AL280" s="17">
        <f t="shared" si="164"/>
        <v>12.714999999999996</v>
      </c>
      <c r="AM280" s="17">
        <v>3144.2882</v>
      </c>
      <c r="AN280" s="18">
        <v>7704.1949999999997</v>
      </c>
      <c r="AO280" s="17">
        <f t="shared" si="165"/>
        <v>4559.9067999999997</v>
      </c>
      <c r="AP280" s="17">
        <v>0</v>
      </c>
      <c r="AQ280" s="18">
        <v>120</v>
      </c>
      <c r="AR280" s="17">
        <f t="shared" si="166"/>
        <v>120</v>
      </c>
      <c r="AS280" s="17">
        <v>7.7439999999999998</v>
      </c>
      <c r="AT280" s="18">
        <v>0.9</v>
      </c>
      <c r="AU280" s="17">
        <f t="shared" si="167"/>
        <v>-6.8439999999999994</v>
      </c>
      <c r="AV280" s="17">
        <v>124.264</v>
      </c>
      <c r="AW280" s="18">
        <v>124.80800000000001</v>
      </c>
      <c r="AX280" s="20">
        <f t="shared" si="168"/>
        <v>0.54400000000001114</v>
      </c>
    </row>
    <row r="281" spans="2:50" x14ac:dyDescent="0.3">
      <c r="B281" s="16" t="s">
        <v>486</v>
      </c>
      <c r="C281" s="17">
        <v>52.685000000000002</v>
      </c>
      <c r="D281" s="18">
        <v>90.153000000000006</v>
      </c>
      <c r="E281" s="17">
        <f t="shared" si="154"/>
        <v>37.468000000000004</v>
      </c>
      <c r="F281" s="17">
        <v>5562.1224519999996</v>
      </c>
      <c r="G281" s="18">
        <v>6477.1869999999999</v>
      </c>
      <c r="H281" s="17">
        <f t="shared" si="155"/>
        <v>915.06454800000029</v>
      </c>
      <c r="I281" s="17">
        <v>0</v>
      </c>
      <c r="J281" s="18">
        <v>0</v>
      </c>
      <c r="K281" s="17">
        <f t="shared" si="156"/>
        <v>0</v>
      </c>
      <c r="L281" s="17">
        <v>0</v>
      </c>
      <c r="M281" s="18">
        <v>0</v>
      </c>
      <c r="N281" s="17">
        <f t="shared" si="169"/>
        <v>0</v>
      </c>
      <c r="O281" s="17">
        <v>0</v>
      </c>
      <c r="P281" s="18">
        <v>0</v>
      </c>
      <c r="Q281" s="17">
        <f t="shared" si="157"/>
        <v>0</v>
      </c>
      <c r="R281" s="17">
        <v>9.1120000000000001</v>
      </c>
      <c r="S281" s="18">
        <v>14.385999999999999</v>
      </c>
      <c r="T281" s="17">
        <f t="shared" si="158"/>
        <v>5.2739999999999991</v>
      </c>
      <c r="U281" s="17">
        <v>9.5990000000000002</v>
      </c>
      <c r="V281" s="18">
        <v>14.385999999999999</v>
      </c>
      <c r="W281" s="17">
        <f t="shared" si="159"/>
        <v>4.786999999999999</v>
      </c>
      <c r="X281" s="17">
        <v>0</v>
      </c>
      <c r="Y281" s="18">
        <v>0</v>
      </c>
      <c r="Z281" s="17">
        <f t="shared" si="160"/>
        <v>0</v>
      </c>
      <c r="AA281" s="17">
        <v>316.85860000000002</v>
      </c>
      <c r="AB281" s="18">
        <v>69.052999999999997</v>
      </c>
      <c r="AC281" s="17">
        <f t="shared" si="161"/>
        <v>-247.80560000000003</v>
      </c>
      <c r="AD281" s="17">
        <v>1421.020865</v>
      </c>
      <c r="AE281" s="18">
        <v>2096.4870000000001</v>
      </c>
      <c r="AF281" s="17">
        <f t="shared" si="162"/>
        <v>675.46613500000012</v>
      </c>
      <c r="AG281" s="17">
        <v>257.05118499999998</v>
      </c>
      <c r="AH281" s="18">
        <v>298.959</v>
      </c>
      <c r="AI281" s="17">
        <f t="shared" si="163"/>
        <v>41.907815000000028</v>
      </c>
      <c r="AJ281" s="17">
        <v>0</v>
      </c>
      <c r="AK281" s="18">
        <v>3.1760000000000002</v>
      </c>
      <c r="AL281" s="17">
        <f t="shared" si="164"/>
        <v>3.1760000000000002</v>
      </c>
      <c r="AM281" s="17">
        <v>3450.3118519999998</v>
      </c>
      <c r="AN281" s="18">
        <v>4048.9349999999999</v>
      </c>
      <c r="AO281" s="17">
        <f t="shared" si="165"/>
        <v>598.62314800000013</v>
      </c>
      <c r="AP281" s="17">
        <v>0</v>
      </c>
      <c r="AQ281" s="18">
        <v>5.0999999999999997E-2</v>
      </c>
      <c r="AR281" s="17">
        <f t="shared" si="166"/>
        <v>5.0999999999999997E-2</v>
      </c>
      <c r="AS281" s="17">
        <v>0.65</v>
      </c>
      <c r="AT281" s="18">
        <v>0.9</v>
      </c>
      <c r="AU281" s="17">
        <f t="shared" si="167"/>
        <v>0.25</v>
      </c>
      <c r="AV281" s="17">
        <v>159.80295000000001</v>
      </c>
      <c r="AW281" s="18">
        <v>35.445999999999998</v>
      </c>
      <c r="AX281" s="20">
        <f t="shared" si="168"/>
        <v>-124.35695000000001</v>
      </c>
    </row>
    <row r="282" spans="2:50" x14ac:dyDescent="0.3">
      <c r="B282" s="16" t="s">
        <v>136</v>
      </c>
      <c r="C282" s="17">
        <v>28.2</v>
      </c>
      <c r="D282" s="18">
        <v>135.13499999999999</v>
      </c>
      <c r="E282" s="17">
        <f t="shared" si="154"/>
        <v>106.93499999999999</v>
      </c>
      <c r="F282" s="17">
        <v>10204.527034999999</v>
      </c>
      <c r="G282" s="18">
        <v>12854.647999999999</v>
      </c>
      <c r="H282" s="17">
        <f t="shared" si="155"/>
        <v>2650.1209650000001</v>
      </c>
      <c r="I282" s="17">
        <v>2104</v>
      </c>
      <c r="J282" s="18">
        <v>0.158</v>
      </c>
      <c r="K282" s="17">
        <f t="shared" si="156"/>
        <v>-2103.8420000000001</v>
      </c>
      <c r="L282" s="17">
        <v>0</v>
      </c>
      <c r="M282" s="18">
        <v>0</v>
      </c>
      <c r="N282" s="17">
        <f t="shared" si="169"/>
        <v>0</v>
      </c>
      <c r="O282" s="17">
        <v>7.2999999999999995E-2</v>
      </c>
      <c r="P282" s="18">
        <v>0</v>
      </c>
      <c r="Q282" s="17">
        <f t="shared" si="157"/>
        <v>-7.2999999999999995E-2</v>
      </c>
      <c r="R282" s="17">
        <v>273.02199999999999</v>
      </c>
      <c r="S282" s="18">
        <v>700.44200000000001</v>
      </c>
      <c r="T282" s="17">
        <f t="shared" si="158"/>
        <v>427.42</v>
      </c>
      <c r="U282" s="17">
        <v>273.02199999999999</v>
      </c>
      <c r="V282" s="18">
        <v>700.44200000000001</v>
      </c>
      <c r="W282" s="17">
        <f t="shared" si="159"/>
        <v>427.42</v>
      </c>
      <c r="X282" s="17">
        <v>0</v>
      </c>
      <c r="Y282" s="18">
        <v>0</v>
      </c>
      <c r="Z282" s="17">
        <f t="shared" si="160"/>
        <v>0</v>
      </c>
      <c r="AA282" s="17">
        <v>5710.1350000000002</v>
      </c>
      <c r="AB282" s="18">
        <v>4521.4340000000002</v>
      </c>
      <c r="AC282" s="17">
        <f t="shared" si="161"/>
        <v>-1188.701</v>
      </c>
      <c r="AD282" s="17">
        <v>1221.908625</v>
      </c>
      <c r="AE282" s="18">
        <v>3561.16</v>
      </c>
      <c r="AF282" s="17">
        <f t="shared" si="162"/>
        <v>2339.2513749999998</v>
      </c>
      <c r="AG282" s="17">
        <v>760.81660999999997</v>
      </c>
      <c r="AH282" s="18">
        <v>148.19</v>
      </c>
      <c r="AI282" s="17">
        <f t="shared" si="163"/>
        <v>-612.62661000000003</v>
      </c>
      <c r="AJ282" s="17">
        <v>0</v>
      </c>
      <c r="AK282" s="18">
        <v>0</v>
      </c>
      <c r="AL282" s="17">
        <f t="shared" si="164"/>
        <v>0</v>
      </c>
      <c r="AM282" s="17">
        <v>4345.9151000000002</v>
      </c>
      <c r="AN282" s="18">
        <v>3933.0859999999998</v>
      </c>
      <c r="AO282" s="17">
        <f t="shared" si="165"/>
        <v>-412.82910000000038</v>
      </c>
      <c r="AP282" s="17">
        <v>24</v>
      </c>
      <c r="AQ282" s="18">
        <v>70</v>
      </c>
      <c r="AR282" s="17">
        <f t="shared" si="166"/>
        <v>46</v>
      </c>
      <c r="AS282" s="17">
        <v>0.84</v>
      </c>
      <c r="AT282" s="18">
        <v>0.84</v>
      </c>
      <c r="AU282" s="17">
        <f t="shared" si="167"/>
        <v>0</v>
      </c>
      <c r="AV282" s="17">
        <v>1.67E-2</v>
      </c>
      <c r="AW282" s="18">
        <v>124.789</v>
      </c>
      <c r="AX282" s="20">
        <f t="shared" si="168"/>
        <v>124.7723</v>
      </c>
    </row>
    <row r="283" spans="2:50" x14ac:dyDescent="0.3">
      <c r="B283" s="21" t="s">
        <v>462</v>
      </c>
      <c r="C283" s="22"/>
      <c r="D283" s="18">
        <v>0</v>
      </c>
      <c r="E283" s="22"/>
      <c r="F283" s="22"/>
      <c r="G283" s="18">
        <v>3322.69</v>
      </c>
      <c r="H283" s="22"/>
      <c r="I283" s="22"/>
      <c r="J283" s="18">
        <v>0</v>
      </c>
      <c r="K283" s="22"/>
      <c r="L283" s="22"/>
      <c r="M283" s="18">
        <v>0</v>
      </c>
      <c r="N283" s="18">
        <f t="shared" si="169"/>
        <v>0</v>
      </c>
      <c r="O283" s="22"/>
      <c r="P283" s="18">
        <v>0</v>
      </c>
      <c r="Q283" s="22"/>
      <c r="R283" s="22"/>
      <c r="S283" s="18">
        <v>15.539</v>
      </c>
      <c r="T283" s="22"/>
      <c r="U283" s="22"/>
      <c r="V283" s="18">
        <v>0</v>
      </c>
      <c r="W283" s="22"/>
      <c r="X283" s="22"/>
      <c r="Y283" s="18">
        <v>0</v>
      </c>
      <c r="Z283" s="22"/>
      <c r="AA283" s="22"/>
      <c r="AB283" s="18">
        <v>0</v>
      </c>
      <c r="AC283" s="22"/>
      <c r="AD283" s="22"/>
      <c r="AE283" s="18">
        <v>2575.5569999999998</v>
      </c>
      <c r="AF283" s="22"/>
      <c r="AG283" s="22"/>
      <c r="AH283" s="18">
        <v>193.947</v>
      </c>
      <c r="AI283" s="22"/>
      <c r="AJ283" s="22"/>
      <c r="AK283" s="18">
        <v>12.250999999999999</v>
      </c>
      <c r="AL283" s="22"/>
      <c r="AM283" s="22"/>
      <c r="AN283" s="18">
        <v>517.68600000000004</v>
      </c>
      <c r="AO283" s="22"/>
      <c r="AP283" s="22"/>
      <c r="AQ283" s="18">
        <v>0</v>
      </c>
      <c r="AR283" s="22"/>
      <c r="AS283" s="22"/>
      <c r="AT283" s="18">
        <v>0.83799999999999997</v>
      </c>
      <c r="AU283" s="22"/>
      <c r="AV283" s="22"/>
      <c r="AW283" s="18">
        <v>6.8719999999999999</v>
      </c>
      <c r="AX283" s="23"/>
    </row>
    <row r="284" spans="2:50" x14ac:dyDescent="0.3">
      <c r="B284" s="16" t="s">
        <v>481</v>
      </c>
      <c r="C284" s="17">
        <v>0</v>
      </c>
      <c r="D284" s="18">
        <v>0</v>
      </c>
      <c r="E284" s="17">
        <f t="shared" ref="E284:E305" si="170">D284-C284</f>
        <v>0</v>
      </c>
      <c r="F284" s="17">
        <v>290.52699999999999</v>
      </c>
      <c r="G284" s="18">
        <v>371.14</v>
      </c>
      <c r="H284" s="17">
        <f t="shared" ref="H284:H305" si="171">G284-F284</f>
        <v>80.613</v>
      </c>
      <c r="I284" s="17">
        <v>0</v>
      </c>
      <c r="J284" s="18">
        <v>0</v>
      </c>
      <c r="K284" s="17">
        <f t="shared" ref="K284:K305" si="172">J284-I284</f>
        <v>0</v>
      </c>
      <c r="L284" s="17">
        <v>0</v>
      </c>
      <c r="M284" s="18">
        <v>0</v>
      </c>
      <c r="N284" s="17">
        <f t="shared" si="169"/>
        <v>0</v>
      </c>
      <c r="O284" s="17">
        <v>0</v>
      </c>
      <c r="P284" s="18">
        <v>0</v>
      </c>
      <c r="Q284" s="17">
        <f t="shared" ref="Q284:Q305" si="173">P284-O284</f>
        <v>0</v>
      </c>
      <c r="R284" s="17">
        <v>0</v>
      </c>
      <c r="S284" s="18">
        <v>129.6</v>
      </c>
      <c r="T284" s="17">
        <f t="shared" ref="T284:T305" si="174">S284-R284</f>
        <v>129.6</v>
      </c>
      <c r="U284" s="17">
        <v>0</v>
      </c>
      <c r="V284" s="18">
        <v>129.6</v>
      </c>
      <c r="W284" s="17">
        <f t="shared" ref="W284:W305" si="175">V284-U284</f>
        <v>129.6</v>
      </c>
      <c r="X284" s="17">
        <v>0</v>
      </c>
      <c r="Y284" s="18">
        <v>0</v>
      </c>
      <c r="Z284" s="17">
        <f t="shared" ref="Z284:Z305" si="176">Y284-X284</f>
        <v>0</v>
      </c>
      <c r="AA284" s="17">
        <v>10.1</v>
      </c>
      <c r="AB284" s="18">
        <v>3.5</v>
      </c>
      <c r="AC284" s="17">
        <f t="shared" ref="AC284:AC305" si="177">AB284-AA284</f>
        <v>-6.6</v>
      </c>
      <c r="AD284" s="17">
        <v>4.7</v>
      </c>
      <c r="AE284" s="18">
        <v>3.835</v>
      </c>
      <c r="AF284" s="17">
        <f t="shared" ref="AF284:AF305" si="178">AE284-AD284</f>
        <v>-0.86500000000000021</v>
      </c>
      <c r="AG284" s="17">
        <v>44.427</v>
      </c>
      <c r="AH284" s="18">
        <v>1.2050000000000001</v>
      </c>
      <c r="AI284" s="17">
        <f t="shared" ref="AI284:AI305" si="179">AH284-AG284</f>
        <v>-43.222000000000001</v>
      </c>
      <c r="AJ284" s="17">
        <v>0</v>
      </c>
      <c r="AK284" s="18">
        <v>0</v>
      </c>
      <c r="AL284" s="17">
        <f t="shared" ref="AL284:AL305" si="180">AK284-AJ284</f>
        <v>0</v>
      </c>
      <c r="AM284" s="17">
        <v>231.3</v>
      </c>
      <c r="AN284" s="18">
        <v>232.3</v>
      </c>
      <c r="AO284" s="17">
        <f t="shared" ref="AO284:AO305" si="181">AN284-AM284</f>
        <v>1</v>
      </c>
      <c r="AP284" s="17">
        <v>0</v>
      </c>
      <c r="AQ284" s="18">
        <v>0</v>
      </c>
      <c r="AR284" s="17">
        <f t="shared" ref="AR284:AR305" si="182">AQ284-AP284</f>
        <v>0</v>
      </c>
      <c r="AS284" s="17">
        <v>0</v>
      </c>
      <c r="AT284" s="18">
        <v>0.7</v>
      </c>
      <c r="AU284" s="17">
        <f t="shared" ref="AU284:AU305" si="183">AT284-AS284</f>
        <v>0.7</v>
      </c>
      <c r="AV284" s="17">
        <v>0</v>
      </c>
      <c r="AW284" s="18">
        <v>0</v>
      </c>
      <c r="AX284" s="20">
        <f t="shared" ref="AX284:AX305" si="184">AW284-AV284</f>
        <v>0</v>
      </c>
    </row>
    <row r="285" spans="2:50" x14ac:dyDescent="0.3">
      <c r="B285" s="16" t="s">
        <v>531</v>
      </c>
      <c r="C285" s="17">
        <v>0</v>
      </c>
      <c r="D285" s="18">
        <v>0</v>
      </c>
      <c r="E285" s="17">
        <f t="shared" si="170"/>
        <v>0</v>
      </c>
      <c r="F285" s="17">
        <v>286.16699999999997</v>
      </c>
      <c r="G285" s="18">
        <v>379.97199999999998</v>
      </c>
      <c r="H285" s="17">
        <f t="shared" si="171"/>
        <v>93.805000000000007</v>
      </c>
      <c r="I285" s="17">
        <v>3057.3</v>
      </c>
      <c r="J285" s="18">
        <v>139.30000000000001</v>
      </c>
      <c r="K285" s="17">
        <f t="shared" si="172"/>
        <v>-2918</v>
      </c>
      <c r="L285" s="17">
        <v>0</v>
      </c>
      <c r="M285" s="18">
        <v>0</v>
      </c>
      <c r="N285" s="17">
        <f t="shared" si="169"/>
        <v>0</v>
      </c>
      <c r="O285" s="17">
        <v>0</v>
      </c>
      <c r="P285" s="18">
        <v>0</v>
      </c>
      <c r="Q285" s="17">
        <f t="shared" si="173"/>
        <v>0</v>
      </c>
      <c r="R285" s="17">
        <v>0</v>
      </c>
      <c r="S285" s="18">
        <v>0</v>
      </c>
      <c r="T285" s="17">
        <f t="shared" si="174"/>
        <v>0</v>
      </c>
      <c r="U285" s="17">
        <v>0</v>
      </c>
      <c r="V285" s="18">
        <v>0</v>
      </c>
      <c r="W285" s="17">
        <f t="shared" si="175"/>
        <v>0</v>
      </c>
      <c r="X285" s="17">
        <v>0</v>
      </c>
      <c r="Y285" s="18">
        <v>0</v>
      </c>
      <c r="Z285" s="17">
        <f t="shared" si="176"/>
        <v>0</v>
      </c>
      <c r="AA285" s="17">
        <v>10.6</v>
      </c>
      <c r="AB285" s="18">
        <v>19.782</v>
      </c>
      <c r="AC285" s="17">
        <f t="shared" si="177"/>
        <v>9.1820000000000004</v>
      </c>
      <c r="AD285" s="17">
        <v>49.54</v>
      </c>
      <c r="AE285" s="18">
        <v>18.57</v>
      </c>
      <c r="AF285" s="17">
        <f t="shared" si="178"/>
        <v>-30.97</v>
      </c>
      <c r="AG285" s="17">
        <v>3.3319999999999999</v>
      </c>
      <c r="AH285" s="18">
        <v>2.8250000000000002</v>
      </c>
      <c r="AI285" s="17">
        <f t="shared" si="179"/>
        <v>-0.50699999999999967</v>
      </c>
      <c r="AJ285" s="17">
        <v>0</v>
      </c>
      <c r="AK285" s="18">
        <v>0</v>
      </c>
      <c r="AL285" s="17">
        <f t="shared" si="180"/>
        <v>0</v>
      </c>
      <c r="AM285" s="17">
        <v>222.69499999999999</v>
      </c>
      <c r="AN285" s="18">
        <v>441.39499999999998</v>
      </c>
      <c r="AO285" s="17">
        <f t="shared" si="181"/>
        <v>218.7</v>
      </c>
      <c r="AP285" s="17">
        <v>0</v>
      </c>
      <c r="AQ285" s="18">
        <v>0</v>
      </c>
      <c r="AR285" s="17">
        <f t="shared" si="182"/>
        <v>0</v>
      </c>
      <c r="AS285" s="17">
        <v>3057.3</v>
      </c>
      <c r="AT285" s="18">
        <v>0.6</v>
      </c>
      <c r="AU285" s="17">
        <f t="shared" si="183"/>
        <v>-3056.7000000000003</v>
      </c>
      <c r="AV285" s="17">
        <v>0</v>
      </c>
      <c r="AW285" s="18">
        <v>36.1</v>
      </c>
      <c r="AX285" s="20">
        <f t="shared" si="184"/>
        <v>36.1</v>
      </c>
    </row>
    <row r="286" spans="2:50" x14ac:dyDescent="0.3">
      <c r="B286" s="16" t="s">
        <v>366</v>
      </c>
      <c r="C286" s="17">
        <v>0</v>
      </c>
      <c r="D286" s="18">
        <v>0.79</v>
      </c>
      <c r="E286" s="17">
        <f t="shared" si="170"/>
        <v>0.79</v>
      </c>
      <c r="F286" s="17">
        <v>7900.0278589999998</v>
      </c>
      <c r="G286" s="18">
        <v>323322.78000000003</v>
      </c>
      <c r="H286" s="17">
        <f t="shared" si="171"/>
        <v>315422.752141</v>
      </c>
      <c r="I286" s="17">
        <v>250</v>
      </c>
      <c r="J286" s="18">
        <v>250</v>
      </c>
      <c r="K286" s="17">
        <f t="shared" si="172"/>
        <v>0</v>
      </c>
      <c r="L286" s="17">
        <v>0</v>
      </c>
      <c r="M286" s="18">
        <v>0</v>
      </c>
      <c r="N286" s="17">
        <f t="shared" si="169"/>
        <v>0</v>
      </c>
      <c r="O286" s="17">
        <v>11.173999999999999</v>
      </c>
      <c r="P286" s="18">
        <v>0</v>
      </c>
      <c r="Q286" s="17">
        <f t="shared" si="173"/>
        <v>-11.173999999999999</v>
      </c>
      <c r="R286" s="17">
        <v>1375.8610000000001</v>
      </c>
      <c r="S286" s="18">
        <v>219333.61600000001</v>
      </c>
      <c r="T286" s="17">
        <f t="shared" si="174"/>
        <v>217957.755</v>
      </c>
      <c r="U286" s="17">
        <v>1368.6610000000001</v>
      </c>
      <c r="V286" s="18">
        <v>219333.61600000001</v>
      </c>
      <c r="W286" s="17">
        <f t="shared" si="175"/>
        <v>217964.95500000002</v>
      </c>
      <c r="X286" s="17">
        <v>0</v>
      </c>
      <c r="Y286" s="18">
        <v>0</v>
      </c>
      <c r="Z286" s="17">
        <f t="shared" si="176"/>
        <v>0</v>
      </c>
      <c r="AA286" s="17">
        <v>79.715000000000003</v>
      </c>
      <c r="AB286" s="18">
        <v>102565.416</v>
      </c>
      <c r="AC286" s="17">
        <f t="shared" si="177"/>
        <v>102485.701</v>
      </c>
      <c r="AD286" s="17">
        <v>4779.0972000000002</v>
      </c>
      <c r="AE286" s="18">
        <v>119.795</v>
      </c>
      <c r="AF286" s="17">
        <f t="shared" si="178"/>
        <v>-4659.3022000000001</v>
      </c>
      <c r="AG286" s="17">
        <v>37.084648999999999</v>
      </c>
      <c r="AH286" s="18">
        <v>10.904</v>
      </c>
      <c r="AI286" s="17">
        <f t="shared" si="179"/>
        <v>-26.180648999999999</v>
      </c>
      <c r="AJ286" s="17">
        <v>0</v>
      </c>
      <c r="AK286" s="18">
        <v>9.8849999999999998</v>
      </c>
      <c r="AL286" s="17">
        <f t="shared" si="180"/>
        <v>9.8849999999999998</v>
      </c>
      <c r="AM286" s="17">
        <v>1862.42401</v>
      </c>
      <c r="AN286" s="18">
        <v>1529.3720000000001</v>
      </c>
      <c r="AO286" s="17">
        <f t="shared" si="181"/>
        <v>-333.05200999999988</v>
      </c>
      <c r="AP286" s="17">
        <v>0.2</v>
      </c>
      <c r="AQ286" s="18">
        <v>2.4</v>
      </c>
      <c r="AR286" s="17">
        <f t="shared" si="182"/>
        <v>2.1999999999999997</v>
      </c>
      <c r="AS286" s="17">
        <v>0.2</v>
      </c>
      <c r="AT286" s="18">
        <v>0.49</v>
      </c>
      <c r="AU286" s="17">
        <f t="shared" si="183"/>
        <v>0.28999999999999998</v>
      </c>
      <c r="AV286" s="17">
        <v>4.2720000000000002</v>
      </c>
      <c r="AW286" s="18">
        <v>4.0919999999999996</v>
      </c>
      <c r="AX286" s="20">
        <f t="shared" si="184"/>
        <v>-0.1800000000000006</v>
      </c>
    </row>
    <row r="287" spans="2:50" x14ac:dyDescent="0.3">
      <c r="B287" s="16" t="s">
        <v>338</v>
      </c>
      <c r="C287" s="17">
        <v>1.6359999999999999</v>
      </c>
      <c r="D287" s="18">
        <v>1.4E-2</v>
      </c>
      <c r="E287" s="17">
        <f t="shared" si="170"/>
        <v>-1.6219999999999999</v>
      </c>
      <c r="F287" s="17">
        <v>1049.585</v>
      </c>
      <c r="G287" s="18">
        <v>365.661</v>
      </c>
      <c r="H287" s="17">
        <f t="shared" si="171"/>
        <v>-683.92399999999998</v>
      </c>
      <c r="I287" s="17">
        <v>1.1919999999999999</v>
      </c>
      <c r="J287" s="18">
        <v>0</v>
      </c>
      <c r="K287" s="17">
        <f t="shared" si="172"/>
        <v>-1.1919999999999999</v>
      </c>
      <c r="L287" s="17">
        <v>0</v>
      </c>
      <c r="M287" s="18">
        <v>0</v>
      </c>
      <c r="N287" s="17">
        <f t="shared" si="169"/>
        <v>0</v>
      </c>
      <c r="O287" s="17">
        <v>0</v>
      </c>
      <c r="P287" s="18">
        <v>0</v>
      </c>
      <c r="Q287" s="17">
        <f t="shared" si="173"/>
        <v>0</v>
      </c>
      <c r="R287" s="17">
        <v>0</v>
      </c>
      <c r="S287" s="18">
        <v>0</v>
      </c>
      <c r="T287" s="17">
        <f t="shared" si="174"/>
        <v>0</v>
      </c>
      <c r="U287" s="17">
        <v>0</v>
      </c>
      <c r="V287" s="18">
        <v>0</v>
      </c>
      <c r="W287" s="17">
        <f t="shared" si="175"/>
        <v>0</v>
      </c>
      <c r="X287" s="17">
        <v>0</v>
      </c>
      <c r="Y287" s="18">
        <v>0</v>
      </c>
      <c r="Z287" s="17">
        <f t="shared" si="176"/>
        <v>0</v>
      </c>
      <c r="AA287" s="17">
        <v>0</v>
      </c>
      <c r="AB287" s="18">
        <v>0</v>
      </c>
      <c r="AC287" s="17">
        <f t="shared" si="177"/>
        <v>0</v>
      </c>
      <c r="AD287" s="17">
        <v>742.07100000000003</v>
      </c>
      <c r="AE287" s="18">
        <v>38.448</v>
      </c>
      <c r="AF287" s="17">
        <f t="shared" si="178"/>
        <v>-703.62300000000005</v>
      </c>
      <c r="AG287" s="17">
        <v>3.9390000000000001</v>
      </c>
      <c r="AH287" s="18">
        <v>33.661000000000001</v>
      </c>
      <c r="AI287" s="17">
        <f t="shared" si="179"/>
        <v>29.722000000000001</v>
      </c>
      <c r="AJ287" s="17">
        <v>0</v>
      </c>
      <c r="AK287" s="18">
        <v>0</v>
      </c>
      <c r="AL287" s="17">
        <f t="shared" si="180"/>
        <v>0</v>
      </c>
      <c r="AM287" s="17">
        <v>275.53500000000003</v>
      </c>
      <c r="AN287" s="18">
        <v>293.08199999999999</v>
      </c>
      <c r="AO287" s="17">
        <f t="shared" si="181"/>
        <v>17.546999999999969</v>
      </c>
      <c r="AP287" s="17">
        <v>0</v>
      </c>
      <c r="AQ287" s="18">
        <v>0</v>
      </c>
      <c r="AR287" s="17">
        <f t="shared" si="182"/>
        <v>0</v>
      </c>
      <c r="AS287" s="17">
        <v>20.440000000000001</v>
      </c>
      <c r="AT287" s="18">
        <v>0.48399999999999999</v>
      </c>
      <c r="AU287" s="17">
        <f t="shared" si="183"/>
        <v>-19.956000000000003</v>
      </c>
      <c r="AV287" s="17">
        <v>10.428000000000001</v>
      </c>
      <c r="AW287" s="18">
        <v>0</v>
      </c>
      <c r="AX287" s="20">
        <f t="shared" si="184"/>
        <v>-10.428000000000001</v>
      </c>
    </row>
    <row r="288" spans="2:50" x14ac:dyDescent="0.3">
      <c r="B288" s="16" t="s">
        <v>536</v>
      </c>
      <c r="C288" s="17">
        <v>0</v>
      </c>
      <c r="D288" s="18">
        <v>3.9540000000000002</v>
      </c>
      <c r="E288" s="17">
        <f t="shared" si="170"/>
        <v>3.9540000000000002</v>
      </c>
      <c r="F288" s="17">
        <v>2296.3532300000002</v>
      </c>
      <c r="G288" s="18">
        <v>537.78300000000002</v>
      </c>
      <c r="H288" s="17">
        <f t="shared" si="171"/>
        <v>-1758.5702300000003</v>
      </c>
      <c r="I288" s="17">
        <v>3.5000000000000003E-2</v>
      </c>
      <c r="J288" s="18">
        <v>2080.0050000000001</v>
      </c>
      <c r="K288" s="17">
        <f t="shared" si="172"/>
        <v>2079.9700000000003</v>
      </c>
      <c r="L288" s="17">
        <v>0</v>
      </c>
      <c r="M288" s="18">
        <v>0</v>
      </c>
      <c r="N288" s="17">
        <f t="shared" si="169"/>
        <v>0</v>
      </c>
      <c r="O288" s="17">
        <v>0</v>
      </c>
      <c r="P288" s="18">
        <v>88.2</v>
      </c>
      <c r="Q288" s="17">
        <f t="shared" si="173"/>
        <v>88.2</v>
      </c>
      <c r="R288" s="17">
        <v>0</v>
      </c>
      <c r="S288" s="18">
        <v>88.2</v>
      </c>
      <c r="T288" s="17">
        <f t="shared" si="174"/>
        <v>88.2</v>
      </c>
      <c r="U288" s="17">
        <v>0</v>
      </c>
      <c r="V288" s="18">
        <v>0</v>
      </c>
      <c r="W288" s="17">
        <f t="shared" si="175"/>
        <v>0</v>
      </c>
      <c r="X288" s="17">
        <v>2190</v>
      </c>
      <c r="Y288" s="18">
        <v>2080</v>
      </c>
      <c r="Z288" s="17">
        <f t="shared" si="176"/>
        <v>-110</v>
      </c>
      <c r="AA288" s="17">
        <v>0</v>
      </c>
      <c r="AB288" s="18">
        <v>0</v>
      </c>
      <c r="AC288" s="17">
        <f t="shared" si="177"/>
        <v>0</v>
      </c>
      <c r="AD288" s="17">
        <v>36.569000000000003</v>
      </c>
      <c r="AE288" s="18">
        <v>23.178999999999998</v>
      </c>
      <c r="AF288" s="17">
        <f t="shared" si="178"/>
        <v>-13.390000000000004</v>
      </c>
      <c r="AG288" s="17">
        <v>0.26062999999999997</v>
      </c>
      <c r="AH288" s="18">
        <v>0.127</v>
      </c>
      <c r="AI288" s="17">
        <f t="shared" si="179"/>
        <v>-0.13362999999999997</v>
      </c>
      <c r="AJ288" s="17">
        <v>0</v>
      </c>
      <c r="AK288" s="18">
        <v>0</v>
      </c>
      <c r="AL288" s="17">
        <f t="shared" si="180"/>
        <v>0</v>
      </c>
      <c r="AM288" s="17">
        <v>65.604799999999997</v>
      </c>
      <c r="AN288" s="18">
        <v>415.56299999999999</v>
      </c>
      <c r="AO288" s="17">
        <f t="shared" si="181"/>
        <v>349.95819999999998</v>
      </c>
      <c r="AP288" s="17">
        <v>0</v>
      </c>
      <c r="AQ288" s="18">
        <v>0</v>
      </c>
      <c r="AR288" s="17">
        <f t="shared" si="182"/>
        <v>0</v>
      </c>
      <c r="AS288" s="17">
        <v>0</v>
      </c>
      <c r="AT288" s="18">
        <v>0.35</v>
      </c>
      <c r="AU288" s="17">
        <f t="shared" si="183"/>
        <v>0.35</v>
      </c>
      <c r="AV288" s="17">
        <v>3.9538000000000002</v>
      </c>
      <c r="AW288" s="18">
        <v>14.323</v>
      </c>
      <c r="AX288" s="20">
        <f t="shared" si="184"/>
        <v>10.369199999999999</v>
      </c>
    </row>
    <row r="289" spans="2:50" x14ac:dyDescent="0.3">
      <c r="B289" s="16" t="s">
        <v>367</v>
      </c>
      <c r="C289" s="17">
        <v>136.56950000000001</v>
      </c>
      <c r="D289" s="18">
        <v>21.757000000000001</v>
      </c>
      <c r="E289" s="17">
        <f t="shared" si="170"/>
        <v>-114.8125</v>
      </c>
      <c r="F289" s="17">
        <v>14562.707005</v>
      </c>
      <c r="G289" s="18">
        <v>25992.016</v>
      </c>
      <c r="H289" s="17">
        <f t="shared" si="171"/>
        <v>11429.308994999999</v>
      </c>
      <c r="I289" s="17">
        <v>82.763999999999996</v>
      </c>
      <c r="J289" s="18">
        <v>82109.784</v>
      </c>
      <c r="K289" s="17">
        <f t="shared" si="172"/>
        <v>82027.02</v>
      </c>
      <c r="L289" s="17">
        <v>0</v>
      </c>
      <c r="M289" s="18">
        <v>0</v>
      </c>
      <c r="N289" s="17">
        <f t="shared" si="169"/>
        <v>0</v>
      </c>
      <c r="O289" s="17">
        <v>0</v>
      </c>
      <c r="P289" s="18">
        <v>1E-3</v>
      </c>
      <c r="Q289" s="17">
        <f t="shared" si="173"/>
        <v>1E-3</v>
      </c>
      <c r="R289" s="17">
        <v>1858.8219999999999</v>
      </c>
      <c r="S289" s="18">
        <v>16297.633</v>
      </c>
      <c r="T289" s="17">
        <f t="shared" si="174"/>
        <v>14438.811</v>
      </c>
      <c r="U289" s="17">
        <v>117.271</v>
      </c>
      <c r="V289" s="18">
        <v>14571.133</v>
      </c>
      <c r="W289" s="17">
        <f t="shared" si="175"/>
        <v>14453.861999999999</v>
      </c>
      <c r="X289" s="17">
        <v>32.159999999999997</v>
      </c>
      <c r="Y289" s="18">
        <v>20.533999999999999</v>
      </c>
      <c r="Z289" s="17">
        <f t="shared" si="176"/>
        <v>-11.625999999999998</v>
      </c>
      <c r="AA289" s="17">
        <v>28.2544</v>
      </c>
      <c r="AB289" s="18">
        <v>15.664</v>
      </c>
      <c r="AC289" s="17">
        <f t="shared" si="177"/>
        <v>-12.590400000000001</v>
      </c>
      <c r="AD289" s="17">
        <v>523.12752499999999</v>
      </c>
      <c r="AE289" s="18">
        <v>766.00900000000001</v>
      </c>
      <c r="AF289" s="17">
        <f t="shared" si="178"/>
        <v>242.88147500000002</v>
      </c>
      <c r="AG289" s="17">
        <v>179.93715</v>
      </c>
      <c r="AH289" s="18">
        <v>63.286000000000001</v>
      </c>
      <c r="AI289" s="17">
        <f t="shared" si="179"/>
        <v>-116.65115</v>
      </c>
      <c r="AJ289" s="17">
        <v>0.60699999999999998</v>
      </c>
      <c r="AK289" s="18">
        <v>17.126999999999999</v>
      </c>
      <c r="AL289" s="17">
        <f t="shared" si="180"/>
        <v>16.52</v>
      </c>
      <c r="AM289" s="17">
        <v>12034.640530000001</v>
      </c>
      <c r="AN289" s="18">
        <v>90217.78</v>
      </c>
      <c r="AO289" s="17">
        <f t="shared" si="181"/>
        <v>78183.139469999995</v>
      </c>
      <c r="AP289" s="17">
        <v>0</v>
      </c>
      <c r="AQ289" s="18">
        <v>1.0569999999999999</v>
      </c>
      <c r="AR289" s="17">
        <f t="shared" si="182"/>
        <v>1.0569999999999999</v>
      </c>
      <c r="AS289" s="17">
        <v>46.085999999999999</v>
      </c>
      <c r="AT289" s="18">
        <v>0.313</v>
      </c>
      <c r="AU289" s="17">
        <f t="shared" si="183"/>
        <v>-45.772999999999996</v>
      </c>
      <c r="AV289" s="17">
        <v>78.405900000000003</v>
      </c>
      <c r="AW289" s="18">
        <v>725.21100000000001</v>
      </c>
      <c r="AX289" s="20">
        <f t="shared" si="184"/>
        <v>646.80510000000004</v>
      </c>
    </row>
    <row r="290" spans="2:50" x14ac:dyDescent="0.3">
      <c r="B290" s="16" t="s">
        <v>376</v>
      </c>
      <c r="C290" s="17">
        <v>19913.42367</v>
      </c>
      <c r="D290" s="18">
        <v>5.78</v>
      </c>
      <c r="E290" s="17">
        <f t="shared" si="170"/>
        <v>-19907.643670000001</v>
      </c>
      <c r="F290" s="17">
        <v>9093.2362549999998</v>
      </c>
      <c r="G290" s="18">
        <v>4989.817</v>
      </c>
      <c r="H290" s="17">
        <f t="shared" si="171"/>
        <v>-4103.4192549999998</v>
      </c>
      <c r="I290" s="17">
        <v>3269.8150000000001</v>
      </c>
      <c r="J290" s="18">
        <v>6256.8019999999997</v>
      </c>
      <c r="K290" s="17">
        <f t="shared" si="172"/>
        <v>2986.9869999999996</v>
      </c>
      <c r="L290" s="17">
        <v>0</v>
      </c>
      <c r="M290" s="18">
        <v>0</v>
      </c>
      <c r="N290" s="17">
        <f t="shared" si="169"/>
        <v>0</v>
      </c>
      <c r="O290" s="17">
        <v>0</v>
      </c>
      <c r="P290" s="18">
        <v>0</v>
      </c>
      <c r="Q290" s="17">
        <f t="shared" si="173"/>
        <v>0</v>
      </c>
      <c r="R290" s="17">
        <v>258.791</v>
      </c>
      <c r="S290" s="18">
        <v>0</v>
      </c>
      <c r="T290" s="17">
        <f t="shared" si="174"/>
        <v>-258.791</v>
      </c>
      <c r="U290" s="17">
        <v>218.869</v>
      </c>
      <c r="V290" s="18">
        <v>0</v>
      </c>
      <c r="W290" s="17">
        <f t="shared" si="175"/>
        <v>-218.869</v>
      </c>
      <c r="X290" s="17">
        <v>0</v>
      </c>
      <c r="Y290" s="18">
        <v>0</v>
      </c>
      <c r="Z290" s="17">
        <f t="shared" si="176"/>
        <v>0</v>
      </c>
      <c r="AA290" s="17">
        <v>2667.201</v>
      </c>
      <c r="AB290" s="18">
        <v>5305.616</v>
      </c>
      <c r="AC290" s="17">
        <f t="shared" si="177"/>
        <v>2638.415</v>
      </c>
      <c r="AD290" s="17">
        <v>406.49847199999999</v>
      </c>
      <c r="AE290" s="18">
        <v>393.33800000000002</v>
      </c>
      <c r="AF290" s="17">
        <f t="shared" si="178"/>
        <v>-13.16047199999997</v>
      </c>
      <c r="AG290" s="17">
        <v>124.613923</v>
      </c>
      <c r="AH290" s="18">
        <v>133.971</v>
      </c>
      <c r="AI290" s="17">
        <f t="shared" si="179"/>
        <v>9.3570770000000039</v>
      </c>
      <c r="AJ290" s="17">
        <v>243.32214999999999</v>
      </c>
      <c r="AK290" s="18">
        <v>35.956000000000003</v>
      </c>
      <c r="AL290" s="17">
        <f t="shared" si="180"/>
        <v>-207.36615</v>
      </c>
      <c r="AM290" s="17">
        <v>5765.4073799999996</v>
      </c>
      <c r="AN290" s="18">
        <v>4934.6180000000004</v>
      </c>
      <c r="AO290" s="17">
        <f t="shared" si="181"/>
        <v>-830.78937999999926</v>
      </c>
      <c r="AP290" s="17">
        <v>0</v>
      </c>
      <c r="AQ290" s="18">
        <v>0</v>
      </c>
      <c r="AR290" s="17">
        <f t="shared" si="182"/>
        <v>0</v>
      </c>
      <c r="AS290" s="17">
        <v>0</v>
      </c>
      <c r="AT290" s="18">
        <v>0.28000000000000003</v>
      </c>
      <c r="AU290" s="17">
        <f t="shared" si="183"/>
        <v>0.28000000000000003</v>
      </c>
      <c r="AV290" s="17">
        <v>22810.587</v>
      </c>
      <c r="AW290" s="18">
        <v>448.62</v>
      </c>
      <c r="AX290" s="20">
        <f t="shared" si="184"/>
        <v>-22361.967000000001</v>
      </c>
    </row>
    <row r="291" spans="2:50" x14ac:dyDescent="0.3">
      <c r="B291" s="16" t="s">
        <v>269</v>
      </c>
      <c r="C291" s="17">
        <v>0</v>
      </c>
      <c r="D291" s="18">
        <v>0</v>
      </c>
      <c r="E291" s="17">
        <f t="shared" si="170"/>
        <v>0</v>
      </c>
      <c r="F291" s="17">
        <v>19.23085</v>
      </c>
      <c r="G291" s="18">
        <v>102.197</v>
      </c>
      <c r="H291" s="17">
        <f t="shared" si="171"/>
        <v>82.966149999999999</v>
      </c>
      <c r="I291" s="17">
        <v>0</v>
      </c>
      <c r="J291" s="18">
        <v>0</v>
      </c>
      <c r="K291" s="17">
        <f t="shared" si="172"/>
        <v>0</v>
      </c>
      <c r="L291" s="17">
        <v>0</v>
      </c>
      <c r="M291" s="18">
        <v>0</v>
      </c>
      <c r="N291" s="17">
        <f t="shared" si="169"/>
        <v>0</v>
      </c>
      <c r="O291" s="17">
        <v>0</v>
      </c>
      <c r="P291" s="18">
        <v>0</v>
      </c>
      <c r="Q291" s="17">
        <f t="shared" si="173"/>
        <v>0</v>
      </c>
      <c r="R291" s="17">
        <v>0</v>
      </c>
      <c r="S291" s="18">
        <v>1.17</v>
      </c>
      <c r="T291" s="17">
        <f t="shared" si="174"/>
        <v>1.17</v>
      </c>
      <c r="U291" s="17">
        <v>0</v>
      </c>
      <c r="V291" s="18">
        <v>0</v>
      </c>
      <c r="W291" s="17">
        <f t="shared" si="175"/>
        <v>0</v>
      </c>
      <c r="X291" s="17">
        <v>0</v>
      </c>
      <c r="Y291" s="18">
        <v>0.55100000000000005</v>
      </c>
      <c r="Z291" s="17">
        <f t="shared" si="176"/>
        <v>0.55100000000000005</v>
      </c>
      <c r="AA291" s="17">
        <v>0</v>
      </c>
      <c r="AB291" s="18">
        <v>0</v>
      </c>
      <c r="AC291" s="17">
        <f t="shared" si="177"/>
        <v>0</v>
      </c>
      <c r="AD291" s="17">
        <v>0</v>
      </c>
      <c r="AE291" s="18">
        <v>33.058</v>
      </c>
      <c r="AF291" s="17">
        <f t="shared" si="178"/>
        <v>33.058</v>
      </c>
      <c r="AG291" s="17">
        <v>6.8849999999999995E-2</v>
      </c>
      <c r="AH291" s="18">
        <v>0.21199999999999999</v>
      </c>
      <c r="AI291" s="17">
        <f t="shared" si="179"/>
        <v>0.14315</v>
      </c>
      <c r="AJ291" s="17">
        <v>0</v>
      </c>
      <c r="AK291" s="18">
        <v>0</v>
      </c>
      <c r="AL291" s="17">
        <f t="shared" si="180"/>
        <v>0</v>
      </c>
      <c r="AM291" s="17">
        <v>19.161999999999999</v>
      </c>
      <c r="AN291" s="18">
        <v>67.006</v>
      </c>
      <c r="AO291" s="17">
        <f t="shared" si="181"/>
        <v>47.844000000000001</v>
      </c>
      <c r="AP291" s="17">
        <v>0</v>
      </c>
      <c r="AQ291" s="18">
        <v>0</v>
      </c>
      <c r="AR291" s="17">
        <f t="shared" si="182"/>
        <v>0</v>
      </c>
      <c r="AS291" s="17">
        <v>0</v>
      </c>
      <c r="AT291" s="18">
        <v>0.2</v>
      </c>
      <c r="AU291" s="17">
        <f t="shared" si="183"/>
        <v>0.2</v>
      </c>
      <c r="AV291" s="17">
        <v>0</v>
      </c>
      <c r="AW291" s="18">
        <v>0</v>
      </c>
      <c r="AX291" s="20">
        <f t="shared" si="184"/>
        <v>0</v>
      </c>
    </row>
    <row r="292" spans="2:50" x14ac:dyDescent="0.3">
      <c r="B292" s="16" t="s">
        <v>226</v>
      </c>
      <c r="C292" s="17">
        <v>367.81219399999998</v>
      </c>
      <c r="D292" s="18">
        <v>1105.0139999999999</v>
      </c>
      <c r="E292" s="17">
        <f t="shared" si="170"/>
        <v>737.20180599999992</v>
      </c>
      <c r="F292" s="17">
        <v>180798.43799800001</v>
      </c>
      <c r="G292" s="18">
        <v>334422.43599999999</v>
      </c>
      <c r="H292" s="17">
        <f t="shared" si="171"/>
        <v>153623.99800199998</v>
      </c>
      <c r="I292" s="17">
        <v>47659.311500000003</v>
      </c>
      <c r="J292" s="18">
        <v>1088.3699999999999</v>
      </c>
      <c r="K292" s="17">
        <f t="shared" si="172"/>
        <v>-46570.941500000001</v>
      </c>
      <c r="L292" s="17">
        <v>0</v>
      </c>
      <c r="M292" s="18">
        <v>0</v>
      </c>
      <c r="N292" s="17">
        <f t="shared" si="169"/>
        <v>0</v>
      </c>
      <c r="O292" s="17">
        <v>0</v>
      </c>
      <c r="P292" s="18">
        <v>0.13300000000000001</v>
      </c>
      <c r="Q292" s="17">
        <f t="shared" si="173"/>
        <v>0.13300000000000001</v>
      </c>
      <c r="R292" s="17">
        <v>47000.696020000003</v>
      </c>
      <c r="S292" s="18">
        <v>1253.6420000000001</v>
      </c>
      <c r="T292" s="17">
        <f t="shared" si="174"/>
        <v>-45747.054020000003</v>
      </c>
      <c r="U292" s="17">
        <v>46998.0455</v>
      </c>
      <c r="V292" s="18">
        <v>1246.4680000000001</v>
      </c>
      <c r="W292" s="17">
        <f t="shared" si="175"/>
        <v>-45751.577499999999</v>
      </c>
      <c r="X292" s="17">
        <v>0</v>
      </c>
      <c r="Y292" s="18">
        <v>40.499000000000002</v>
      </c>
      <c r="Z292" s="17">
        <f t="shared" si="176"/>
        <v>40.499000000000002</v>
      </c>
      <c r="AA292" s="17">
        <v>80.966139999999996</v>
      </c>
      <c r="AB292" s="18">
        <v>4.1260000000000003</v>
      </c>
      <c r="AC292" s="17">
        <f t="shared" si="177"/>
        <v>-76.840139999999991</v>
      </c>
      <c r="AD292" s="17">
        <v>178616.54207</v>
      </c>
      <c r="AE292" s="18">
        <v>330940.72499999998</v>
      </c>
      <c r="AF292" s="17">
        <f t="shared" si="178"/>
        <v>152324.18292999998</v>
      </c>
      <c r="AG292" s="17">
        <v>893.32124999999996</v>
      </c>
      <c r="AH292" s="18">
        <v>786.87</v>
      </c>
      <c r="AI292" s="17">
        <f t="shared" si="179"/>
        <v>-106.45124999999996</v>
      </c>
      <c r="AJ292" s="17">
        <v>125.874735</v>
      </c>
      <c r="AK292" s="18">
        <v>39.345999999999997</v>
      </c>
      <c r="AL292" s="17">
        <f t="shared" si="180"/>
        <v>-86.528735000000012</v>
      </c>
      <c r="AM292" s="17">
        <v>1476.678938</v>
      </c>
      <c r="AN292" s="18">
        <v>2589.8620000000001</v>
      </c>
      <c r="AO292" s="17">
        <f t="shared" si="181"/>
        <v>1113.1830620000001</v>
      </c>
      <c r="AP292" s="17">
        <v>0</v>
      </c>
      <c r="AQ292" s="18">
        <v>1104.0999999999999</v>
      </c>
      <c r="AR292" s="17">
        <f t="shared" si="182"/>
        <v>1104.0999999999999</v>
      </c>
      <c r="AS292" s="17">
        <v>8.8736499999999996</v>
      </c>
      <c r="AT292" s="18">
        <v>0.14099999999999999</v>
      </c>
      <c r="AU292" s="17">
        <f t="shared" si="183"/>
        <v>-8.7326499999999996</v>
      </c>
      <c r="AV292" s="17">
        <v>622.60888899999998</v>
      </c>
      <c r="AW292" s="18">
        <v>960.61699999999996</v>
      </c>
      <c r="AX292" s="20">
        <f t="shared" si="184"/>
        <v>338.00811099999999</v>
      </c>
    </row>
    <row r="293" spans="2:50" x14ac:dyDescent="0.3">
      <c r="B293" s="16" t="s">
        <v>362</v>
      </c>
      <c r="C293" s="17">
        <v>0</v>
      </c>
      <c r="D293" s="18">
        <v>0</v>
      </c>
      <c r="E293" s="17">
        <f t="shared" si="170"/>
        <v>0</v>
      </c>
      <c r="F293" s="17">
        <v>15.478999999999999</v>
      </c>
      <c r="G293" s="18">
        <v>6327.7889999999998</v>
      </c>
      <c r="H293" s="17">
        <f t="shared" si="171"/>
        <v>6312.3099999999995</v>
      </c>
      <c r="I293" s="17">
        <v>0</v>
      </c>
      <c r="J293" s="18">
        <v>0</v>
      </c>
      <c r="K293" s="17">
        <f t="shared" si="172"/>
        <v>0</v>
      </c>
      <c r="L293" s="17">
        <v>0</v>
      </c>
      <c r="M293" s="18">
        <v>0</v>
      </c>
      <c r="N293" s="17">
        <f t="shared" si="169"/>
        <v>0</v>
      </c>
      <c r="O293" s="17">
        <v>0</v>
      </c>
      <c r="P293" s="18">
        <v>0</v>
      </c>
      <c r="Q293" s="17">
        <f t="shared" si="173"/>
        <v>0</v>
      </c>
      <c r="R293" s="17">
        <v>0</v>
      </c>
      <c r="S293" s="18">
        <v>0</v>
      </c>
      <c r="T293" s="17">
        <f t="shared" si="174"/>
        <v>0</v>
      </c>
      <c r="U293" s="17">
        <v>0</v>
      </c>
      <c r="V293" s="18">
        <v>0</v>
      </c>
      <c r="W293" s="17">
        <f t="shared" si="175"/>
        <v>0</v>
      </c>
      <c r="X293" s="17">
        <v>0</v>
      </c>
      <c r="Y293" s="18">
        <v>0</v>
      </c>
      <c r="Z293" s="17">
        <f t="shared" si="176"/>
        <v>0</v>
      </c>
      <c r="AA293" s="17">
        <v>0</v>
      </c>
      <c r="AB293" s="18">
        <v>0</v>
      </c>
      <c r="AC293" s="17">
        <f t="shared" si="177"/>
        <v>0</v>
      </c>
      <c r="AD293" s="17">
        <v>0</v>
      </c>
      <c r="AE293" s="18">
        <v>0</v>
      </c>
      <c r="AF293" s="17">
        <f t="shared" si="178"/>
        <v>0</v>
      </c>
      <c r="AG293" s="17">
        <v>1E-3</v>
      </c>
      <c r="AH293" s="18">
        <v>20.297000000000001</v>
      </c>
      <c r="AI293" s="17">
        <f t="shared" si="179"/>
        <v>20.295999999999999</v>
      </c>
      <c r="AJ293" s="17">
        <v>0</v>
      </c>
      <c r="AK293" s="18">
        <v>0</v>
      </c>
      <c r="AL293" s="17">
        <f t="shared" si="180"/>
        <v>0</v>
      </c>
      <c r="AM293" s="17">
        <v>15.478</v>
      </c>
      <c r="AN293" s="18">
        <v>23.754999999999999</v>
      </c>
      <c r="AO293" s="17">
        <f t="shared" si="181"/>
        <v>8.2769999999999992</v>
      </c>
      <c r="AP293" s="17">
        <v>0</v>
      </c>
      <c r="AQ293" s="18">
        <v>6283.6</v>
      </c>
      <c r="AR293" s="17">
        <f t="shared" si="182"/>
        <v>6283.6</v>
      </c>
      <c r="AS293" s="17">
        <v>0</v>
      </c>
      <c r="AT293" s="18">
        <v>0.13700000000000001</v>
      </c>
      <c r="AU293" s="17">
        <f t="shared" si="183"/>
        <v>0.13700000000000001</v>
      </c>
      <c r="AV293" s="17">
        <v>0</v>
      </c>
      <c r="AW293" s="18">
        <v>6283.6</v>
      </c>
      <c r="AX293" s="20">
        <f t="shared" si="184"/>
        <v>6283.6</v>
      </c>
    </row>
    <row r="294" spans="2:50" x14ac:dyDescent="0.3">
      <c r="B294" s="16" t="s">
        <v>477</v>
      </c>
      <c r="C294" s="17">
        <v>26855.468150000001</v>
      </c>
      <c r="D294" s="18">
        <v>33770.716999999997</v>
      </c>
      <c r="E294" s="17">
        <f t="shared" si="170"/>
        <v>6915.2488499999963</v>
      </c>
      <c r="F294" s="17">
        <v>860555.83660799998</v>
      </c>
      <c r="G294" s="18">
        <v>544364.58400000003</v>
      </c>
      <c r="H294" s="17">
        <f t="shared" si="171"/>
        <v>-316191.25260799995</v>
      </c>
      <c r="I294" s="17">
        <v>1266536.2748410001</v>
      </c>
      <c r="J294" s="18">
        <v>1378852.199</v>
      </c>
      <c r="K294" s="17">
        <f t="shared" si="172"/>
        <v>112315.92415899993</v>
      </c>
      <c r="L294" s="17">
        <v>0</v>
      </c>
      <c r="M294" s="18">
        <v>1</v>
      </c>
      <c r="N294" s="17">
        <f t="shared" si="169"/>
        <v>1</v>
      </c>
      <c r="O294" s="17">
        <v>11173.3673</v>
      </c>
      <c r="P294" s="18">
        <v>97529.63</v>
      </c>
      <c r="Q294" s="17">
        <f t="shared" si="173"/>
        <v>86356.262700000007</v>
      </c>
      <c r="R294" s="17">
        <v>477188.29515000002</v>
      </c>
      <c r="S294" s="18">
        <v>264752.05699999997</v>
      </c>
      <c r="T294" s="17">
        <f t="shared" si="174"/>
        <v>-212436.23815000005</v>
      </c>
      <c r="U294" s="17">
        <v>298844.21015</v>
      </c>
      <c r="V294" s="18">
        <v>75121.941000000006</v>
      </c>
      <c r="W294" s="17">
        <f t="shared" si="175"/>
        <v>-223722.26915000001</v>
      </c>
      <c r="X294" s="17">
        <v>83841.85716</v>
      </c>
      <c r="Y294" s="18">
        <v>123384.708</v>
      </c>
      <c r="Z294" s="17">
        <f t="shared" si="176"/>
        <v>39542.850839999999</v>
      </c>
      <c r="AA294" s="17">
        <v>60800.514722</v>
      </c>
      <c r="AB294" s="18">
        <v>42652.521999999997</v>
      </c>
      <c r="AC294" s="17">
        <f t="shared" si="177"/>
        <v>-18147.992722000003</v>
      </c>
      <c r="AD294" s="17">
        <v>172633.19895200001</v>
      </c>
      <c r="AE294" s="18">
        <v>334406.09100000001</v>
      </c>
      <c r="AF294" s="17">
        <f t="shared" si="178"/>
        <v>161772.89204800001</v>
      </c>
      <c r="AG294" s="17">
        <v>280193.00139300001</v>
      </c>
      <c r="AH294" s="18">
        <v>260695.652</v>
      </c>
      <c r="AI294" s="17">
        <f t="shared" si="179"/>
        <v>-19497.349393000011</v>
      </c>
      <c r="AJ294" s="17">
        <v>9409.8705759999993</v>
      </c>
      <c r="AK294" s="18">
        <v>12381.129000000001</v>
      </c>
      <c r="AL294" s="17">
        <f t="shared" si="180"/>
        <v>2971.2584240000015</v>
      </c>
      <c r="AM294" s="17">
        <v>246929.896771</v>
      </c>
      <c r="AN294" s="18">
        <v>232085.149</v>
      </c>
      <c r="AO294" s="17">
        <f t="shared" si="181"/>
        <v>-14844.747770999995</v>
      </c>
      <c r="AP294" s="17">
        <v>132160.35990000001</v>
      </c>
      <c r="AQ294" s="18">
        <v>222533.171</v>
      </c>
      <c r="AR294" s="17">
        <f t="shared" si="182"/>
        <v>90372.811099999992</v>
      </c>
      <c r="AS294" s="17">
        <v>659468.66296999995</v>
      </c>
      <c r="AT294" s="18">
        <v>0</v>
      </c>
      <c r="AU294" s="17">
        <f t="shared" si="183"/>
        <v>-659468.66296999995</v>
      </c>
      <c r="AV294" s="17">
        <v>37602.943605</v>
      </c>
      <c r="AW294" s="18">
        <v>686630.18799999997</v>
      </c>
      <c r="AX294" s="20">
        <f t="shared" si="184"/>
        <v>649027.24439499993</v>
      </c>
    </row>
    <row r="295" spans="2:50" x14ac:dyDescent="0.3">
      <c r="B295" s="16" t="s">
        <v>306</v>
      </c>
      <c r="C295" s="17">
        <v>1909.3132000000001</v>
      </c>
      <c r="D295" s="18">
        <v>153.90899999999999</v>
      </c>
      <c r="E295" s="17">
        <f t="shared" si="170"/>
        <v>-1755.4041999999999</v>
      </c>
      <c r="F295" s="17">
        <v>295425.88004600001</v>
      </c>
      <c r="G295" s="18">
        <v>109249.236</v>
      </c>
      <c r="H295" s="17">
        <f t="shared" si="171"/>
        <v>-186176.644046</v>
      </c>
      <c r="I295" s="17">
        <v>149188.48699999999</v>
      </c>
      <c r="J295" s="18">
        <v>96712.267999999996</v>
      </c>
      <c r="K295" s="17">
        <f t="shared" si="172"/>
        <v>-52476.218999999997</v>
      </c>
      <c r="L295" s="17">
        <v>0</v>
      </c>
      <c r="M295" s="18">
        <v>0</v>
      </c>
      <c r="N295" s="17">
        <f t="shared" si="169"/>
        <v>0</v>
      </c>
      <c r="O295" s="17">
        <v>47961.815999999999</v>
      </c>
      <c r="P295" s="18">
        <v>75183.5</v>
      </c>
      <c r="Q295" s="17">
        <f t="shared" si="173"/>
        <v>27221.684000000001</v>
      </c>
      <c r="R295" s="17">
        <v>191560.67</v>
      </c>
      <c r="S295" s="18">
        <v>13432.349</v>
      </c>
      <c r="T295" s="17">
        <f t="shared" si="174"/>
        <v>-178128.32100000003</v>
      </c>
      <c r="U295" s="17">
        <v>14247.826999999999</v>
      </c>
      <c r="V295" s="18">
        <v>12311.227000000001</v>
      </c>
      <c r="W295" s="17">
        <f t="shared" si="175"/>
        <v>-1936.5999999999985</v>
      </c>
      <c r="X295" s="17">
        <v>62310.148000000001</v>
      </c>
      <c r="Y295" s="18">
        <v>75183.5</v>
      </c>
      <c r="Z295" s="17">
        <f t="shared" si="176"/>
        <v>12873.351999999999</v>
      </c>
      <c r="AA295" s="17">
        <v>44290.065000000002</v>
      </c>
      <c r="AB295" s="18">
        <v>711.71</v>
      </c>
      <c r="AC295" s="17">
        <f t="shared" si="177"/>
        <v>-43578.355000000003</v>
      </c>
      <c r="AD295" s="17">
        <v>6982.431826</v>
      </c>
      <c r="AE295" s="18">
        <v>8912.3559999999998</v>
      </c>
      <c r="AF295" s="17">
        <f t="shared" si="178"/>
        <v>1929.9241739999998</v>
      </c>
      <c r="AG295" s="17">
        <v>39049.847309999997</v>
      </c>
      <c r="AH295" s="18">
        <v>24221.768</v>
      </c>
      <c r="AI295" s="17">
        <f t="shared" si="179"/>
        <v>-14828.079309999997</v>
      </c>
      <c r="AJ295" s="17">
        <v>44.1051</v>
      </c>
      <c r="AK295" s="18">
        <v>171.65199999999999</v>
      </c>
      <c r="AL295" s="17">
        <f t="shared" si="180"/>
        <v>127.54689999999999</v>
      </c>
      <c r="AM295" s="17">
        <v>100205.46700999999</v>
      </c>
      <c r="AN295" s="18">
        <v>83454.508000000002</v>
      </c>
      <c r="AO295" s="17">
        <f t="shared" si="181"/>
        <v>-16750.959009999991</v>
      </c>
      <c r="AP295" s="17">
        <v>0</v>
      </c>
      <c r="AQ295" s="18">
        <v>0</v>
      </c>
      <c r="AR295" s="17">
        <f t="shared" si="182"/>
        <v>0</v>
      </c>
      <c r="AS295" s="17">
        <v>19.841000000000001</v>
      </c>
      <c r="AT295" s="18">
        <v>0</v>
      </c>
      <c r="AU295" s="17">
        <f t="shared" si="183"/>
        <v>-19.841000000000001</v>
      </c>
      <c r="AV295" s="17">
        <v>1859.943</v>
      </c>
      <c r="AW295" s="18">
        <v>27.57</v>
      </c>
      <c r="AX295" s="20">
        <f t="shared" si="184"/>
        <v>-1832.373</v>
      </c>
    </row>
    <row r="296" spans="2:50" x14ac:dyDescent="0.3">
      <c r="B296" s="16" t="s">
        <v>467</v>
      </c>
      <c r="C296" s="17">
        <v>421.23245400000002</v>
      </c>
      <c r="D296" s="18">
        <v>1551.644</v>
      </c>
      <c r="E296" s="17">
        <f t="shared" si="170"/>
        <v>1130.411546</v>
      </c>
      <c r="F296" s="17">
        <v>47225.059799000002</v>
      </c>
      <c r="G296" s="18">
        <v>85366.910999999993</v>
      </c>
      <c r="H296" s="17">
        <f t="shared" si="171"/>
        <v>38141.85120099999</v>
      </c>
      <c r="I296" s="17">
        <v>138054.24230000001</v>
      </c>
      <c r="J296" s="18">
        <v>113830.461</v>
      </c>
      <c r="K296" s="17">
        <f t="shared" si="172"/>
        <v>-24223.781300000017</v>
      </c>
      <c r="L296" s="17">
        <v>0</v>
      </c>
      <c r="M296" s="18">
        <v>0</v>
      </c>
      <c r="N296" s="17">
        <f t="shared" si="169"/>
        <v>0</v>
      </c>
      <c r="O296" s="17">
        <v>13453.740400000001</v>
      </c>
      <c r="P296" s="18">
        <v>13078.564</v>
      </c>
      <c r="Q296" s="17">
        <f t="shared" si="173"/>
        <v>-375.17640000000029</v>
      </c>
      <c r="R296" s="17">
        <v>12941.299195</v>
      </c>
      <c r="S296" s="18">
        <v>21927.24</v>
      </c>
      <c r="T296" s="17">
        <f t="shared" si="174"/>
        <v>8985.940805000002</v>
      </c>
      <c r="U296" s="17">
        <v>230.38570000000001</v>
      </c>
      <c r="V296" s="18">
        <v>535.30600000000004</v>
      </c>
      <c r="W296" s="17">
        <f t="shared" si="175"/>
        <v>304.9203</v>
      </c>
      <c r="X296" s="17">
        <v>23.2316</v>
      </c>
      <c r="Y296" s="18">
        <v>22.405999999999999</v>
      </c>
      <c r="Z296" s="17">
        <f t="shared" si="176"/>
        <v>-0.82560000000000144</v>
      </c>
      <c r="AA296" s="17">
        <v>7482.567</v>
      </c>
      <c r="AB296" s="18">
        <v>43747.292999999998</v>
      </c>
      <c r="AC296" s="17">
        <f t="shared" si="177"/>
        <v>36264.725999999995</v>
      </c>
      <c r="AD296" s="17">
        <v>17430.5137</v>
      </c>
      <c r="AE296" s="18">
        <v>50435.925999999999</v>
      </c>
      <c r="AF296" s="17">
        <f t="shared" si="178"/>
        <v>33005.412299999996</v>
      </c>
      <c r="AG296" s="17">
        <v>420.53520300000002</v>
      </c>
      <c r="AH296" s="18">
        <v>586.34900000000005</v>
      </c>
      <c r="AI296" s="17">
        <f t="shared" si="179"/>
        <v>165.81379700000002</v>
      </c>
      <c r="AJ296" s="17">
        <v>170.25399999999999</v>
      </c>
      <c r="AK296" s="18">
        <v>32.155999999999999</v>
      </c>
      <c r="AL296" s="17">
        <f t="shared" si="180"/>
        <v>-138.09799999999998</v>
      </c>
      <c r="AM296" s="17">
        <v>30612.012720999999</v>
      </c>
      <c r="AN296" s="18">
        <v>80209.188999999998</v>
      </c>
      <c r="AO296" s="17">
        <f t="shared" si="181"/>
        <v>49597.176278999999</v>
      </c>
      <c r="AP296" s="17">
        <v>0</v>
      </c>
      <c r="AQ296" s="18">
        <v>0.47299999999999998</v>
      </c>
      <c r="AR296" s="17">
        <f t="shared" si="182"/>
        <v>0.47299999999999998</v>
      </c>
      <c r="AS296" s="17">
        <v>115113.2926</v>
      </c>
      <c r="AT296" s="18">
        <v>0</v>
      </c>
      <c r="AU296" s="17">
        <f t="shared" si="183"/>
        <v>-115113.2926</v>
      </c>
      <c r="AV296" s="17">
        <v>1506.828534</v>
      </c>
      <c r="AW296" s="18">
        <v>3788.4560000000001</v>
      </c>
      <c r="AX296" s="20">
        <f t="shared" si="184"/>
        <v>2281.6274659999999</v>
      </c>
    </row>
    <row r="297" spans="2:50" x14ac:dyDescent="0.3">
      <c r="B297" s="16" t="s">
        <v>547</v>
      </c>
      <c r="C297" s="17">
        <v>220.24551</v>
      </c>
      <c r="D297" s="18">
        <v>18.789000000000001</v>
      </c>
      <c r="E297" s="17">
        <f t="shared" si="170"/>
        <v>-201.45650999999998</v>
      </c>
      <c r="F297" s="17">
        <v>42498.886218</v>
      </c>
      <c r="G297" s="18">
        <v>21520.963</v>
      </c>
      <c r="H297" s="17">
        <f t="shared" si="171"/>
        <v>-20977.923218</v>
      </c>
      <c r="I297" s="17">
        <v>62280.920879999998</v>
      </c>
      <c r="J297" s="18">
        <v>44995.48</v>
      </c>
      <c r="K297" s="17">
        <f t="shared" si="172"/>
        <v>-17285.440879999995</v>
      </c>
      <c r="L297" s="17">
        <v>0</v>
      </c>
      <c r="M297" s="18">
        <v>0</v>
      </c>
      <c r="N297" s="17">
        <f t="shared" si="169"/>
        <v>0</v>
      </c>
      <c r="O297" s="17">
        <v>0</v>
      </c>
      <c r="P297" s="18">
        <v>0</v>
      </c>
      <c r="Q297" s="17">
        <f t="shared" si="173"/>
        <v>0</v>
      </c>
      <c r="R297" s="17">
        <v>140.50299999999999</v>
      </c>
      <c r="S297" s="18">
        <v>798.64</v>
      </c>
      <c r="T297" s="17">
        <f t="shared" si="174"/>
        <v>658.13699999999994</v>
      </c>
      <c r="U297" s="17">
        <v>17.331</v>
      </c>
      <c r="V297" s="18">
        <v>134.37200000000001</v>
      </c>
      <c r="W297" s="17">
        <f t="shared" si="175"/>
        <v>117.04100000000001</v>
      </c>
      <c r="X297" s="17">
        <v>71.066479999999999</v>
      </c>
      <c r="Y297" s="18">
        <v>8.5850000000000009</v>
      </c>
      <c r="Z297" s="17">
        <f t="shared" si="176"/>
        <v>-62.481479999999998</v>
      </c>
      <c r="AA297" s="17">
        <v>24.48</v>
      </c>
      <c r="AB297" s="18">
        <v>177.81299999999999</v>
      </c>
      <c r="AC297" s="17">
        <f t="shared" si="177"/>
        <v>153.333</v>
      </c>
      <c r="AD297" s="17">
        <v>7668.7657300000001</v>
      </c>
      <c r="AE297" s="18">
        <v>1960.136</v>
      </c>
      <c r="AF297" s="17">
        <f t="shared" si="178"/>
        <v>-5708.6297300000006</v>
      </c>
      <c r="AG297" s="17">
        <v>1136.2652579999999</v>
      </c>
      <c r="AH297" s="18">
        <v>708.77599999999995</v>
      </c>
      <c r="AI297" s="17">
        <f t="shared" si="179"/>
        <v>-427.48925799999995</v>
      </c>
      <c r="AJ297" s="17">
        <v>0.4</v>
      </c>
      <c r="AK297" s="18">
        <v>0</v>
      </c>
      <c r="AL297" s="17">
        <f t="shared" si="180"/>
        <v>-0.4</v>
      </c>
      <c r="AM297" s="17">
        <v>57844.640330000002</v>
      </c>
      <c r="AN297" s="18">
        <v>62767.576999999997</v>
      </c>
      <c r="AO297" s="17">
        <f t="shared" si="181"/>
        <v>4922.9366699999955</v>
      </c>
      <c r="AP297" s="17">
        <v>0</v>
      </c>
      <c r="AQ297" s="18">
        <v>0</v>
      </c>
      <c r="AR297" s="17">
        <f t="shared" si="182"/>
        <v>0</v>
      </c>
      <c r="AS297" s="17">
        <v>37851.408000000003</v>
      </c>
      <c r="AT297" s="18">
        <v>0</v>
      </c>
      <c r="AU297" s="17">
        <f t="shared" si="183"/>
        <v>-37851.408000000003</v>
      </c>
      <c r="AV297" s="17">
        <v>262.52381000000003</v>
      </c>
      <c r="AW297" s="18">
        <v>113.70399999999999</v>
      </c>
      <c r="AX297" s="20">
        <f t="shared" si="184"/>
        <v>-148.81981000000002</v>
      </c>
    </row>
    <row r="298" spans="2:50" x14ac:dyDescent="0.3">
      <c r="B298" s="16" t="s">
        <v>437</v>
      </c>
      <c r="C298" s="17">
        <v>20768.206999999999</v>
      </c>
      <c r="D298" s="18">
        <v>18409.764999999999</v>
      </c>
      <c r="E298" s="17">
        <f t="shared" si="170"/>
        <v>-2358.4419999999991</v>
      </c>
      <c r="F298" s="17">
        <v>39577.028221</v>
      </c>
      <c r="G298" s="18">
        <v>28378.098000000002</v>
      </c>
      <c r="H298" s="17">
        <f t="shared" si="171"/>
        <v>-11198.930220999999</v>
      </c>
      <c r="I298" s="17">
        <v>48519.614000000001</v>
      </c>
      <c r="J298" s="18">
        <v>74622.527000000002</v>
      </c>
      <c r="K298" s="17">
        <f t="shared" si="172"/>
        <v>26102.913</v>
      </c>
      <c r="L298" s="17">
        <v>0</v>
      </c>
      <c r="M298" s="18">
        <v>0</v>
      </c>
      <c r="N298" s="17">
        <f t="shared" si="169"/>
        <v>0</v>
      </c>
      <c r="O298" s="17">
        <v>0</v>
      </c>
      <c r="P298" s="18">
        <v>55688.726999999999</v>
      </c>
      <c r="Q298" s="17">
        <f t="shared" si="173"/>
        <v>55688.726999999999</v>
      </c>
      <c r="R298" s="17">
        <v>1761.69</v>
      </c>
      <c r="S298" s="18">
        <v>2816.36</v>
      </c>
      <c r="T298" s="17">
        <f t="shared" si="174"/>
        <v>1054.67</v>
      </c>
      <c r="U298" s="17">
        <v>1761.69</v>
      </c>
      <c r="V298" s="18">
        <v>46.11</v>
      </c>
      <c r="W298" s="17">
        <f t="shared" si="175"/>
        <v>-1715.5800000000002</v>
      </c>
      <c r="X298" s="17">
        <v>0</v>
      </c>
      <c r="Y298" s="18">
        <v>0</v>
      </c>
      <c r="Z298" s="17">
        <f t="shared" si="176"/>
        <v>0</v>
      </c>
      <c r="AA298" s="17">
        <v>19712.636419999999</v>
      </c>
      <c r="AB298" s="18">
        <v>34965.103999999999</v>
      </c>
      <c r="AC298" s="17">
        <f t="shared" si="177"/>
        <v>15252.46758</v>
      </c>
      <c r="AD298" s="17">
        <v>9694.5943650000008</v>
      </c>
      <c r="AE298" s="18">
        <v>5483.1</v>
      </c>
      <c r="AF298" s="17">
        <f t="shared" si="178"/>
        <v>-4211.4943650000005</v>
      </c>
      <c r="AG298" s="17">
        <v>13651.363673</v>
      </c>
      <c r="AH298" s="18">
        <v>941.89800000000002</v>
      </c>
      <c r="AI298" s="17">
        <f t="shared" si="179"/>
        <v>-12709.465673000001</v>
      </c>
      <c r="AJ298" s="17">
        <v>83.757800000000003</v>
      </c>
      <c r="AK298" s="18">
        <v>0</v>
      </c>
      <c r="AL298" s="17">
        <f t="shared" si="180"/>
        <v>-83.757800000000003</v>
      </c>
      <c r="AM298" s="17">
        <v>45429.550728000002</v>
      </c>
      <c r="AN298" s="18">
        <v>60765.177000000003</v>
      </c>
      <c r="AO298" s="17">
        <f t="shared" si="181"/>
        <v>15335.626272000001</v>
      </c>
      <c r="AP298" s="17">
        <v>0</v>
      </c>
      <c r="AQ298" s="18">
        <v>0</v>
      </c>
      <c r="AR298" s="17">
        <f t="shared" si="182"/>
        <v>0</v>
      </c>
      <c r="AS298" s="17">
        <v>9.3919999999999995</v>
      </c>
      <c r="AT298" s="18">
        <v>0</v>
      </c>
      <c r="AU298" s="17">
        <f t="shared" si="183"/>
        <v>-9.3919999999999995</v>
      </c>
      <c r="AV298" s="17">
        <v>18521.864249999999</v>
      </c>
      <c r="AW298" s="18">
        <v>16438.75</v>
      </c>
      <c r="AX298" s="20">
        <f t="shared" si="184"/>
        <v>-2083.1142499999987</v>
      </c>
    </row>
    <row r="299" spans="2:50" x14ac:dyDescent="0.3">
      <c r="B299" s="16" t="s">
        <v>433</v>
      </c>
      <c r="C299" s="17">
        <v>2319.3890999999999</v>
      </c>
      <c r="D299" s="18">
        <v>1677.095</v>
      </c>
      <c r="E299" s="17">
        <f t="shared" si="170"/>
        <v>-642.29409999999984</v>
      </c>
      <c r="F299" s="17">
        <v>18132.182582000001</v>
      </c>
      <c r="G299" s="18">
        <v>117222.82</v>
      </c>
      <c r="H299" s="17">
        <f t="shared" si="171"/>
        <v>99090.637417999998</v>
      </c>
      <c r="I299" s="17">
        <v>22426.769799999998</v>
      </c>
      <c r="J299" s="18">
        <v>10268.597</v>
      </c>
      <c r="K299" s="17">
        <f t="shared" si="172"/>
        <v>-12158.172799999998</v>
      </c>
      <c r="L299" s="17">
        <v>0</v>
      </c>
      <c r="M299" s="18">
        <v>0</v>
      </c>
      <c r="N299" s="17">
        <f t="shared" si="169"/>
        <v>0</v>
      </c>
      <c r="O299" s="17">
        <v>2.5409999999999999</v>
      </c>
      <c r="P299" s="18">
        <v>0</v>
      </c>
      <c r="Q299" s="17">
        <f t="shared" si="173"/>
        <v>-2.5409999999999999</v>
      </c>
      <c r="R299" s="17">
        <v>1080.3030000000001</v>
      </c>
      <c r="S299" s="18">
        <v>1213.1120000000001</v>
      </c>
      <c r="T299" s="17">
        <f t="shared" si="174"/>
        <v>132.80899999999997</v>
      </c>
      <c r="U299" s="17">
        <v>30.591999999999999</v>
      </c>
      <c r="V299" s="18">
        <v>54.6</v>
      </c>
      <c r="W299" s="17">
        <f t="shared" si="175"/>
        <v>24.008000000000003</v>
      </c>
      <c r="X299" s="17">
        <v>37.74</v>
      </c>
      <c r="Y299" s="18">
        <v>25.664000000000001</v>
      </c>
      <c r="Z299" s="17">
        <f t="shared" si="176"/>
        <v>-12.076000000000001</v>
      </c>
      <c r="AA299" s="17">
        <v>8469.3060999999998</v>
      </c>
      <c r="AB299" s="18">
        <v>8037.9340000000002</v>
      </c>
      <c r="AC299" s="17">
        <f t="shared" si="177"/>
        <v>-431.37209999999959</v>
      </c>
      <c r="AD299" s="17">
        <v>16962.730785</v>
      </c>
      <c r="AE299" s="18">
        <v>64111.62</v>
      </c>
      <c r="AF299" s="17">
        <f t="shared" si="178"/>
        <v>47148.889215000003</v>
      </c>
      <c r="AG299" s="17">
        <v>1116.047701</v>
      </c>
      <c r="AH299" s="18">
        <v>599.625</v>
      </c>
      <c r="AI299" s="17">
        <f t="shared" si="179"/>
        <v>-516.42270099999996</v>
      </c>
      <c r="AJ299" s="17">
        <v>659.90800000000002</v>
      </c>
      <c r="AK299" s="18">
        <v>29.215</v>
      </c>
      <c r="AL299" s="17">
        <f t="shared" si="180"/>
        <v>-630.69299999999998</v>
      </c>
      <c r="AM299" s="17">
        <v>7607.3160959999996</v>
      </c>
      <c r="AN299" s="18">
        <v>51015.870999999999</v>
      </c>
      <c r="AO299" s="17">
        <f t="shared" si="181"/>
        <v>43408.554903999997</v>
      </c>
      <c r="AP299" s="17">
        <v>5.6000000000000001E-2</v>
      </c>
      <c r="AQ299" s="18">
        <v>0.376</v>
      </c>
      <c r="AR299" s="17">
        <f t="shared" si="182"/>
        <v>0.32</v>
      </c>
      <c r="AS299" s="17">
        <v>38.920999999999999</v>
      </c>
      <c r="AT299" s="18">
        <v>0</v>
      </c>
      <c r="AU299" s="17">
        <f t="shared" si="183"/>
        <v>-38.920999999999999</v>
      </c>
      <c r="AV299" s="17">
        <v>6906.0688</v>
      </c>
      <c r="AW299" s="18">
        <v>4135.47</v>
      </c>
      <c r="AX299" s="20">
        <f t="shared" si="184"/>
        <v>-2770.5987999999998</v>
      </c>
    </row>
    <row r="300" spans="2:50" x14ac:dyDescent="0.3">
      <c r="B300" s="16" t="s">
        <v>556</v>
      </c>
      <c r="C300" s="17">
        <v>2792.489</v>
      </c>
      <c r="D300" s="18">
        <v>75.144999999999996</v>
      </c>
      <c r="E300" s="17">
        <f t="shared" si="170"/>
        <v>-2717.3440000000001</v>
      </c>
      <c r="F300" s="17">
        <v>8828.1049299999995</v>
      </c>
      <c r="G300" s="18">
        <v>23164.238000000001</v>
      </c>
      <c r="H300" s="17">
        <f t="shared" si="171"/>
        <v>14336.133070000002</v>
      </c>
      <c r="I300" s="17">
        <v>2000</v>
      </c>
      <c r="J300" s="18">
        <v>25340.7</v>
      </c>
      <c r="K300" s="17">
        <f t="shared" si="172"/>
        <v>23340.7</v>
      </c>
      <c r="L300" s="17">
        <v>0</v>
      </c>
      <c r="M300" s="18">
        <v>0</v>
      </c>
      <c r="N300" s="17">
        <f t="shared" si="169"/>
        <v>0</v>
      </c>
      <c r="O300" s="17">
        <v>0</v>
      </c>
      <c r="P300" s="18">
        <v>0</v>
      </c>
      <c r="Q300" s="17">
        <f t="shared" si="173"/>
        <v>0</v>
      </c>
      <c r="R300" s="17">
        <v>251.214</v>
      </c>
      <c r="S300" s="18">
        <v>510.11399999999998</v>
      </c>
      <c r="T300" s="17">
        <f t="shared" si="174"/>
        <v>258.89999999999998</v>
      </c>
      <c r="U300" s="17">
        <v>251.214</v>
      </c>
      <c r="V300" s="18">
        <v>285</v>
      </c>
      <c r="W300" s="17">
        <f t="shared" si="175"/>
        <v>33.786000000000001</v>
      </c>
      <c r="X300" s="17">
        <v>0</v>
      </c>
      <c r="Y300" s="18">
        <v>3.6549999999999998</v>
      </c>
      <c r="Z300" s="17">
        <f t="shared" si="176"/>
        <v>3.6549999999999998</v>
      </c>
      <c r="AA300" s="17">
        <v>0</v>
      </c>
      <c r="AB300" s="18">
        <v>0</v>
      </c>
      <c r="AC300" s="17">
        <f t="shared" si="177"/>
        <v>0</v>
      </c>
      <c r="AD300" s="17">
        <v>4147.60833</v>
      </c>
      <c r="AE300" s="18">
        <v>32.875</v>
      </c>
      <c r="AF300" s="17">
        <f t="shared" si="178"/>
        <v>-4114.73333</v>
      </c>
      <c r="AG300" s="17">
        <v>6775.9279999999999</v>
      </c>
      <c r="AH300" s="18">
        <v>22.545999999999999</v>
      </c>
      <c r="AI300" s="17">
        <f t="shared" si="179"/>
        <v>-6753.3819999999996</v>
      </c>
      <c r="AJ300" s="17">
        <v>0</v>
      </c>
      <c r="AK300" s="18">
        <v>0.1</v>
      </c>
      <c r="AL300" s="17">
        <f t="shared" si="180"/>
        <v>0.1</v>
      </c>
      <c r="AM300" s="17">
        <v>2414.5686000000001</v>
      </c>
      <c r="AN300" s="18">
        <v>47986.792999999998</v>
      </c>
      <c r="AO300" s="17">
        <f t="shared" si="181"/>
        <v>45572.224399999999</v>
      </c>
      <c r="AP300" s="17">
        <v>0</v>
      </c>
      <c r="AQ300" s="18">
        <v>0</v>
      </c>
      <c r="AR300" s="17">
        <f t="shared" si="182"/>
        <v>0</v>
      </c>
      <c r="AS300" s="17">
        <v>3.2</v>
      </c>
      <c r="AT300" s="18">
        <v>0</v>
      </c>
      <c r="AU300" s="17">
        <f t="shared" si="183"/>
        <v>-3.2</v>
      </c>
      <c r="AV300" s="17">
        <v>28.074999999999999</v>
      </c>
      <c r="AW300" s="18">
        <v>24</v>
      </c>
      <c r="AX300" s="20">
        <f t="shared" si="184"/>
        <v>-4.0749999999999993</v>
      </c>
    </row>
    <row r="301" spans="2:50" x14ac:dyDescent="0.3">
      <c r="B301" s="16" t="s">
        <v>471</v>
      </c>
      <c r="C301" s="17">
        <v>11.105</v>
      </c>
      <c r="D301" s="18">
        <v>16.193999999999999</v>
      </c>
      <c r="E301" s="17">
        <f t="shared" si="170"/>
        <v>5.0889999999999986</v>
      </c>
      <c r="F301" s="17">
        <v>53189.258672000004</v>
      </c>
      <c r="G301" s="18">
        <v>41703.72</v>
      </c>
      <c r="H301" s="17">
        <f t="shared" si="171"/>
        <v>-11485.538672000002</v>
      </c>
      <c r="I301" s="17">
        <v>81933.888460000002</v>
      </c>
      <c r="J301" s="18">
        <v>86743.107000000004</v>
      </c>
      <c r="K301" s="17">
        <f t="shared" si="172"/>
        <v>4809.2185400000017</v>
      </c>
      <c r="L301" s="17">
        <v>0</v>
      </c>
      <c r="M301" s="18">
        <v>0</v>
      </c>
      <c r="N301" s="17">
        <f t="shared" si="169"/>
        <v>0</v>
      </c>
      <c r="O301" s="17">
        <v>4.2072000000000003</v>
      </c>
      <c r="P301" s="18">
        <v>0</v>
      </c>
      <c r="Q301" s="17">
        <f t="shared" si="173"/>
        <v>-4.2072000000000003</v>
      </c>
      <c r="R301" s="17">
        <v>364.07400000000001</v>
      </c>
      <c r="S301" s="18">
        <v>268.42500000000001</v>
      </c>
      <c r="T301" s="17">
        <f t="shared" si="174"/>
        <v>-95.649000000000001</v>
      </c>
      <c r="U301" s="17">
        <v>327.41699999999997</v>
      </c>
      <c r="V301" s="18">
        <v>245.69200000000001</v>
      </c>
      <c r="W301" s="17">
        <f t="shared" si="175"/>
        <v>-81.724999999999966</v>
      </c>
      <c r="X301" s="17">
        <v>78964.224000000002</v>
      </c>
      <c r="Y301" s="18">
        <v>86771.687000000005</v>
      </c>
      <c r="Z301" s="17">
        <f t="shared" si="176"/>
        <v>7807.4630000000034</v>
      </c>
      <c r="AA301" s="17">
        <v>114.60899999999999</v>
      </c>
      <c r="AB301" s="18">
        <v>346.02300000000002</v>
      </c>
      <c r="AC301" s="17">
        <f t="shared" si="177"/>
        <v>231.41400000000004</v>
      </c>
      <c r="AD301" s="17">
        <v>1382.6526899999999</v>
      </c>
      <c r="AE301" s="18">
        <v>914.48599999999999</v>
      </c>
      <c r="AF301" s="17">
        <f t="shared" si="178"/>
        <v>-468.1666899999999</v>
      </c>
      <c r="AG301" s="17">
        <v>1895.4235409999999</v>
      </c>
      <c r="AH301" s="18">
        <v>1779.33</v>
      </c>
      <c r="AI301" s="17">
        <f t="shared" si="179"/>
        <v>-116.09354099999996</v>
      </c>
      <c r="AJ301" s="17">
        <v>482.19331</v>
      </c>
      <c r="AK301" s="18">
        <v>172.99700000000001</v>
      </c>
      <c r="AL301" s="17">
        <f t="shared" si="180"/>
        <v>-309.19630999999998</v>
      </c>
      <c r="AM301" s="17">
        <v>51237.957120999999</v>
      </c>
      <c r="AN301" s="18">
        <v>37399.425000000003</v>
      </c>
      <c r="AO301" s="17">
        <f t="shared" si="181"/>
        <v>-13838.532120999997</v>
      </c>
      <c r="AP301" s="17">
        <v>1.1739999999999999</v>
      </c>
      <c r="AQ301" s="18">
        <v>0</v>
      </c>
      <c r="AR301" s="17">
        <f t="shared" si="182"/>
        <v>-1.1739999999999999</v>
      </c>
      <c r="AS301" s="17">
        <v>0</v>
      </c>
      <c r="AT301" s="18">
        <v>0</v>
      </c>
      <c r="AU301" s="17">
        <f t="shared" si="183"/>
        <v>0</v>
      </c>
      <c r="AV301" s="17">
        <v>687.81127000000004</v>
      </c>
      <c r="AW301" s="18">
        <v>810.64700000000005</v>
      </c>
      <c r="AX301" s="20">
        <f t="shared" si="184"/>
        <v>122.83573000000001</v>
      </c>
    </row>
    <row r="302" spans="2:50" x14ac:dyDescent="0.3">
      <c r="B302" s="16" t="s">
        <v>64</v>
      </c>
      <c r="C302" s="17">
        <v>922490.82479999994</v>
      </c>
      <c r="D302" s="18">
        <v>991626.54299999995</v>
      </c>
      <c r="E302" s="17">
        <f t="shared" si="170"/>
        <v>69135.718200000003</v>
      </c>
      <c r="F302" s="17">
        <v>13972787.941431999</v>
      </c>
      <c r="G302" s="18">
        <v>112989.405</v>
      </c>
      <c r="H302" s="17">
        <f t="shared" si="171"/>
        <v>-13859798.536432</v>
      </c>
      <c r="I302" s="17">
        <v>13762.058999999999</v>
      </c>
      <c r="J302" s="18">
        <v>22619.57</v>
      </c>
      <c r="K302" s="17">
        <f t="shared" si="172"/>
        <v>8857.5110000000004</v>
      </c>
      <c r="L302" s="17">
        <v>0</v>
      </c>
      <c r="M302" s="18">
        <v>0</v>
      </c>
      <c r="N302" s="17">
        <f t="shared" si="169"/>
        <v>0</v>
      </c>
      <c r="O302" s="17">
        <v>0</v>
      </c>
      <c r="P302" s="18">
        <v>17.969000000000001</v>
      </c>
      <c r="Q302" s="17">
        <f t="shared" si="173"/>
        <v>17.969000000000001</v>
      </c>
      <c r="R302" s="17">
        <v>12043591.890000001</v>
      </c>
      <c r="S302" s="18">
        <v>7478.9309999999996</v>
      </c>
      <c r="T302" s="17">
        <f t="shared" si="174"/>
        <v>-12036112.959000001</v>
      </c>
      <c r="U302" s="17">
        <v>12043474.708000001</v>
      </c>
      <c r="V302" s="18">
        <v>7175.0249999999996</v>
      </c>
      <c r="W302" s="17">
        <f t="shared" si="175"/>
        <v>-12036299.683</v>
      </c>
      <c r="X302" s="17">
        <v>0.23899999999999999</v>
      </c>
      <c r="Y302" s="18">
        <v>295.82900000000001</v>
      </c>
      <c r="Z302" s="17">
        <f t="shared" si="176"/>
        <v>295.59000000000003</v>
      </c>
      <c r="AA302" s="17">
        <v>1.4610000000000001</v>
      </c>
      <c r="AB302" s="18">
        <v>3</v>
      </c>
      <c r="AC302" s="17">
        <f t="shared" si="177"/>
        <v>1.5389999999999999</v>
      </c>
      <c r="AD302" s="17">
        <v>31637.097659999999</v>
      </c>
      <c r="AE302" s="18">
        <v>31153.29</v>
      </c>
      <c r="AF302" s="17">
        <f t="shared" si="178"/>
        <v>-483.80765999999858</v>
      </c>
      <c r="AG302" s="17">
        <v>116.05374999999999</v>
      </c>
      <c r="AH302" s="18">
        <v>86.242999999999995</v>
      </c>
      <c r="AI302" s="17">
        <f t="shared" si="179"/>
        <v>-29.810749999999999</v>
      </c>
      <c r="AJ302" s="17">
        <v>0.42599999999999999</v>
      </c>
      <c r="AK302" s="18">
        <v>0</v>
      </c>
      <c r="AL302" s="17">
        <f t="shared" si="180"/>
        <v>-0.42599999999999999</v>
      </c>
      <c r="AM302" s="17">
        <v>27854.001692000002</v>
      </c>
      <c r="AN302" s="18">
        <v>34600.267999999996</v>
      </c>
      <c r="AO302" s="17">
        <f t="shared" si="181"/>
        <v>6746.2663079999948</v>
      </c>
      <c r="AP302" s="17">
        <v>1883444.2390000001</v>
      </c>
      <c r="AQ302" s="18">
        <v>62247.205000000002</v>
      </c>
      <c r="AR302" s="17">
        <f t="shared" si="182"/>
        <v>-1821197.034</v>
      </c>
      <c r="AS302" s="17">
        <v>11.28</v>
      </c>
      <c r="AT302" s="18">
        <v>0</v>
      </c>
      <c r="AU302" s="17">
        <f t="shared" si="183"/>
        <v>-11.28</v>
      </c>
      <c r="AV302" s="17">
        <v>2805828.3761300002</v>
      </c>
      <c r="AW302" s="18">
        <v>1053617.9580000001</v>
      </c>
      <c r="AX302" s="20">
        <f t="shared" si="184"/>
        <v>-1752210.4181300001</v>
      </c>
    </row>
    <row r="303" spans="2:50" x14ac:dyDescent="0.3">
      <c r="B303" s="16" t="s">
        <v>207</v>
      </c>
      <c r="C303" s="17">
        <v>556.10199999999998</v>
      </c>
      <c r="D303" s="18">
        <v>115.181</v>
      </c>
      <c r="E303" s="17">
        <f t="shared" si="170"/>
        <v>-440.92099999999999</v>
      </c>
      <c r="F303" s="17">
        <v>8328.9993140000006</v>
      </c>
      <c r="G303" s="18">
        <v>5159.8440000000001</v>
      </c>
      <c r="H303" s="17">
        <f t="shared" si="171"/>
        <v>-3169.1553140000005</v>
      </c>
      <c r="I303" s="17">
        <v>10497.263000000001</v>
      </c>
      <c r="J303" s="18">
        <v>30304.883999999998</v>
      </c>
      <c r="K303" s="17">
        <f t="shared" si="172"/>
        <v>19807.620999999999</v>
      </c>
      <c r="L303" s="17">
        <v>0</v>
      </c>
      <c r="M303" s="18">
        <v>0</v>
      </c>
      <c r="N303" s="17">
        <f t="shared" si="169"/>
        <v>0</v>
      </c>
      <c r="O303" s="17">
        <v>0</v>
      </c>
      <c r="P303" s="18">
        <v>0</v>
      </c>
      <c r="Q303" s="17">
        <f t="shared" si="173"/>
        <v>0</v>
      </c>
      <c r="R303" s="17">
        <v>3637.7249999999999</v>
      </c>
      <c r="S303" s="18">
        <v>366.94799999999998</v>
      </c>
      <c r="T303" s="17">
        <f t="shared" si="174"/>
        <v>-3270.777</v>
      </c>
      <c r="U303" s="17">
        <v>3628.8449999999998</v>
      </c>
      <c r="V303" s="18">
        <v>231.56200000000001</v>
      </c>
      <c r="W303" s="17">
        <f t="shared" si="175"/>
        <v>-3397.2829999999999</v>
      </c>
      <c r="X303" s="17">
        <v>119.2</v>
      </c>
      <c r="Y303" s="18">
        <v>56.5</v>
      </c>
      <c r="Z303" s="17">
        <f t="shared" si="176"/>
        <v>-62.7</v>
      </c>
      <c r="AA303" s="17">
        <v>8.2000000000000003E-2</v>
      </c>
      <c r="AB303" s="18">
        <v>5.5</v>
      </c>
      <c r="AC303" s="17">
        <f t="shared" si="177"/>
        <v>5.4180000000000001</v>
      </c>
      <c r="AD303" s="17">
        <v>696.95399999999995</v>
      </c>
      <c r="AE303" s="18">
        <v>683.70699999999999</v>
      </c>
      <c r="AF303" s="17">
        <f t="shared" si="178"/>
        <v>-13.246999999999957</v>
      </c>
      <c r="AG303" s="17">
        <v>16.929714000000001</v>
      </c>
      <c r="AH303" s="18">
        <v>7.9740000000000002</v>
      </c>
      <c r="AI303" s="17">
        <f t="shared" si="179"/>
        <v>-8.9557140000000004</v>
      </c>
      <c r="AJ303" s="17">
        <v>4.4400000000000004</v>
      </c>
      <c r="AK303" s="18">
        <v>0</v>
      </c>
      <c r="AL303" s="17">
        <f t="shared" si="180"/>
        <v>-4.4400000000000004</v>
      </c>
      <c r="AM303" s="17">
        <v>14877.8202</v>
      </c>
      <c r="AN303" s="18">
        <v>34442.724000000002</v>
      </c>
      <c r="AO303" s="17">
        <f t="shared" si="181"/>
        <v>19564.9038</v>
      </c>
      <c r="AP303" s="17">
        <v>0</v>
      </c>
      <c r="AQ303" s="18">
        <v>0</v>
      </c>
      <c r="AR303" s="17">
        <f t="shared" si="182"/>
        <v>0</v>
      </c>
      <c r="AS303" s="17">
        <v>0</v>
      </c>
      <c r="AT303" s="18">
        <v>0</v>
      </c>
      <c r="AU303" s="17">
        <f t="shared" si="183"/>
        <v>0</v>
      </c>
      <c r="AV303" s="17">
        <v>29.2134</v>
      </c>
      <c r="AW303" s="18">
        <v>16.555</v>
      </c>
      <c r="AX303" s="20">
        <f t="shared" si="184"/>
        <v>-12.6584</v>
      </c>
    </row>
    <row r="304" spans="2:50" ht="33" x14ac:dyDescent="0.3">
      <c r="B304" s="16" t="s">
        <v>300</v>
      </c>
      <c r="C304" s="17">
        <v>6413212.4542199997</v>
      </c>
      <c r="D304" s="18">
        <v>7216827.8200000003</v>
      </c>
      <c r="E304" s="17">
        <f t="shared" si="170"/>
        <v>803615.36578000057</v>
      </c>
      <c r="F304" s="17">
        <v>191614.953801</v>
      </c>
      <c r="G304" s="18">
        <v>265354.23300000001</v>
      </c>
      <c r="H304" s="17">
        <f t="shared" si="171"/>
        <v>73739.279199000011</v>
      </c>
      <c r="I304" s="17">
        <v>54207.428034999997</v>
      </c>
      <c r="J304" s="18">
        <v>67520.206000000006</v>
      </c>
      <c r="K304" s="17">
        <f t="shared" si="172"/>
        <v>13312.777965000008</v>
      </c>
      <c r="L304" s="17">
        <v>0</v>
      </c>
      <c r="M304" s="18">
        <v>0</v>
      </c>
      <c r="N304" s="17">
        <f t="shared" si="169"/>
        <v>0</v>
      </c>
      <c r="O304" s="17">
        <v>43.746000000000002</v>
      </c>
      <c r="P304" s="18">
        <v>17950.235000000001</v>
      </c>
      <c r="Q304" s="17">
        <f t="shared" si="173"/>
        <v>17906.489000000001</v>
      </c>
      <c r="R304" s="17">
        <v>71644.547309999994</v>
      </c>
      <c r="S304" s="18">
        <v>183345.785</v>
      </c>
      <c r="T304" s="17">
        <f t="shared" si="174"/>
        <v>111701.23769000001</v>
      </c>
      <c r="U304" s="17">
        <v>14617.0167</v>
      </c>
      <c r="V304" s="18">
        <v>12348.892</v>
      </c>
      <c r="W304" s="17">
        <f t="shared" si="175"/>
        <v>-2268.1247000000003</v>
      </c>
      <c r="X304" s="17">
        <v>9105.8373449999999</v>
      </c>
      <c r="Y304" s="18">
        <v>1790.297</v>
      </c>
      <c r="Z304" s="17">
        <f t="shared" si="176"/>
        <v>-7315.5403449999994</v>
      </c>
      <c r="AA304" s="17">
        <v>25387.965775000001</v>
      </c>
      <c r="AB304" s="18">
        <v>24226.875</v>
      </c>
      <c r="AC304" s="17">
        <f t="shared" si="177"/>
        <v>-1161.0907750000006</v>
      </c>
      <c r="AD304" s="17">
        <v>28042.340960000001</v>
      </c>
      <c r="AE304" s="18">
        <v>11285.852000000001</v>
      </c>
      <c r="AF304" s="17">
        <f t="shared" si="178"/>
        <v>-16756.488960000002</v>
      </c>
      <c r="AG304" s="17">
        <v>5324.5073869999997</v>
      </c>
      <c r="AH304" s="18">
        <v>4226.1040000000003</v>
      </c>
      <c r="AI304" s="17">
        <f t="shared" si="179"/>
        <v>-1098.4033869999994</v>
      </c>
      <c r="AJ304" s="17">
        <v>5292.5415419999999</v>
      </c>
      <c r="AK304" s="18">
        <v>4119.7669999999998</v>
      </c>
      <c r="AL304" s="17">
        <f t="shared" si="180"/>
        <v>-1172.7745420000001</v>
      </c>
      <c r="AM304" s="17">
        <v>26590.905396999999</v>
      </c>
      <c r="AN304" s="18">
        <v>34170.898000000001</v>
      </c>
      <c r="AO304" s="17">
        <f t="shared" si="181"/>
        <v>7579.9926030000024</v>
      </c>
      <c r="AP304" s="17">
        <v>50.597000000000001</v>
      </c>
      <c r="AQ304" s="18">
        <v>74168.092999999993</v>
      </c>
      <c r="AR304" s="17">
        <f t="shared" si="182"/>
        <v>74117.495999999999</v>
      </c>
      <c r="AS304" s="17">
        <v>0</v>
      </c>
      <c r="AT304" s="18">
        <v>0</v>
      </c>
      <c r="AU304" s="17">
        <f t="shared" si="183"/>
        <v>0</v>
      </c>
      <c r="AV304" s="17">
        <v>6487646.1903400002</v>
      </c>
      <c r="AW304" s="18">
        <v>7286536.6849999996</v>
      </c>
      <c r="AX304" s="20">
        <f t="shared" si="184"/>
        <v>798890.49465999939</v>
      </c>
    </row>
    <row r="305" spans="2:50" x14ac:dyDescent="0.3">
      <c r="B305" s="16" t="s">
        <v>442</v>
      </c>
      <c r="C305" s="17">
        <v>458.13389999999998</v>
      </c>
      <c r="D305" s="18">
        <v>11.115</v>
      </c>
      <c r="E305" s="17">
        <f t="shared" si="170"/>
        <v>-447.01889999999997</v>
      </c>
      <c r="F305" s="17">
        <v>47561658.614929996</v>
      </c>
      <c r="G305" s="18">
        <v>28095.083999999999</v>
      </c>
      <c r="H305" s="17">
        <f t="shared" si="171"/>
        <v>-47533563.530929998</v>
      </c>
      <c r="I305" s="17">
        <v>19882.75</v>
      </c>
      <c r="J305" s="18">
        <v>22809.838</v>
      </c>
      <c r="K305" s="17">
        <f t="shared" si="172"/>
        <v>2927.0879999999997</v>
      </c>
      <c r="L305" s="17">
        <v>0</v>
      </c>
      <c r="M305" s="18">
        <v>0</v>
      </c>
      <c r="N305" s="17">
        <f t="shared" si="169"/>
        <v>0</v>
      </c>
      <c r="O305" s="17">
        <v>0</v>
      </c>
      <c r="P305" s="18">
        <v>0</v>
      </c>
      <c r="Q305" s="17">
        <f t="shared" si="173"/>
        <v>0</v>
      </c>
      <c r="R305" s="17">
        <v>65546.216</v>
      </c>
      <c r="S305" s="18">
        <v>427.9</v>
      </c>
      <c r="T305" s="17">
        <f t="shared" si="174"/>
        <v>-65118.315999999999</v>
      </c>
      <c r="U305" s="17">
        <v>65541.341</v>
      </c>
      <c r="V305" s="18">
        <v>413</v>
      </c>
      <c r="W305" s="17">
        <f t="shared" si="175"/>
        <v>-65128.341</v>
      </c>
      <c r="X305" s="17">
        <v>0.76219999999999999</v>
      </c>
      <c r="Y305" s="18">
        <v>0</v>
      </c>
      <c r="Z305" s="17">
        <f t="shared" si="176"/>
        <v>-0.76219999999999999</v>
      </c>
      <c r="AA305" s="17">
        <v>43.191000000000003</v>
      </c>
      <c r="AB305" s="18">
        <v>2550.86</v>
      </c>
      <c r="AC305" s="17">
        <f t="shared" si="177"/>
        <v>2507.6690000000003</v>
      </c>
      <c r="AD305" s="17">
        <v>99679.35</v>
      </c>
      <c r="AE305" s="18">
        <v>30.977</v>
      </c>
      <c r="AF305" s="17">
        <f t="shared" si="178"/>
        <v>-99648.373000000007</v>
      </c>
      <c r="AG305" s="17">
        <v>38.990299999999998</v>
      </c>
      <c r="AH305" s="18">
        <v>18.545000000000002</v>
      </c>
      <c r="AI305" s="17">
        <f t="shared" si="179"/>
        <v>-20.445299999999996</v>
      </c>
      <c r="AJ305" s="17">
        <v>0</v>
      </c>
      <c r="AK305" s="18">
        <v>17.904</v>
      </c>
      <c r="AL305" s="17">
        <f t="shared" si="180"/>
        <v>17.904</v>
      </c>
      <c r="AM305" s="17">
        <v>1164.7341899999999</v>
      </c>
      <c r="AN305" s="18">
        <v>32179.014999999999</v>
      </c>
      <c r="AO305" s="17">
        <f t="shared" si="181"/>
        <v>31014.28081</v>
      </c>
      <c r="AP305" s="17">
        <v>152.71799999999999</v>
      </c>
      <c r="AQ305" s="18">
        <v>0</v>
      </c>
      <c r="AR305" s="17">
        <f t="shared" si="182"/>
        <v>-152.71799999999999</v>
      </c>
      <c r="AS305" s="17">
        <v>47414869.553999998</v>
      </c>
      <c r="AT305" s="18">
        <v>0</v>
      </c>
      <c r="AU305" s="17">
        <f t="shared" si="183"/>
        <v>-47414869.553999998</v>
      </c>
      <c r="AV305" s="17">
        <v>503.98313999999999</v>
      </c>
      <c r="AW305" s="18">
        <v>15690.835999999999</v>
      </c>
      <c r="AX305" s="20">
        <f t="shared" si="184"/>
        <v>15186.852859999999</v>
      </c>
    </row>
    <row r="306" spans="2:50" x14ac:dyDescent="0.3">
      <c r="B306" s="21" t="s">
        <v>127</v>
      </c>
      <c r="C306" s="22"/>
      <c r="D306" s="18">
        <v>1.0269999999999999</v>
      </c>
      <c r="E306" s="22"/>
      <c r="F306" s="22"/>
      <c r="G306" s="18">
        <v>5552.7219999999998</v>
      </c>
      <c r="H306" s="22"/>
      <c r="I306" s="22"/>
      <c r="J306" s="18">
        <v>31401.67</v>
      </c>
      <c r="K306" s="22"/>
      <c r="L306" s="22"/>
      <c r="M306" s="18">
        <v>0</v>
      </c>
      <c r="N306" s="18">
        <f t="shared" si="169"/>
        <v>0</v>
      </c>
      <c r="O306" s="22"/>
      <c r="P306" s="18">
        <v>0</v>
      </c>
      <c r="Q306" s="22"/>
      <c r="R306" s="22"/>
      <c r="S306" s="18">
        <v>21.234999999999999</v>
      </c>
      <c r="T306" s="22"/>
      <c r="U306" s="22"/>
      <c r="V306" s="18">
        <v>7.5</v>
      </c>
      <c r="W306" s="22"/>
      <c r="X306" s="22"/>
      <c r="Y306" s="18">
        <v>2641.2559999999999</v>
      </c>
      <c r="Z306" s="22"/>
      <c r="AA306" s="22"/>
      <c r="AB306" s="18">
        <v>0.08</v>
      </c>
      <c r="AC306" s="22"/>
      <c r="AD306" s="22"/>
      <c r="AE306" s="18">
        <v>2161.2620000000002</v>
      </c>
      <c r="AF306" s="22"/>
      <c r="AG306" s="22"/>
      <c r="AH306" s="18">
        <v>2.7829999999999999</v>
      </c>
      <c r="AI306" s="22"/>
      <c r="AJ306" s="22"/>
      <c r="AK306" s="18">
        <v>0</v>
      </c>
      <c r="AL306" s="22"/>
      <c r="AM306" s="22"/>
      <c r="AN306" s="18">
        <v>32128.064999999999</v>
      </c>
      <c r="AO306" s="22"/>
      <c r="AP306" s="22"/>
      <c r="AQ306" s="18">
        <v>0</v>
      </c>
      <c r="AR306" s="22"/>
      <c r="AS306" s="22"/>
      <c r="AT306" s="18">
        <v>0</v>
      </c>
      <c r="AU306" s="22"/>
      <c r="AV306" s="22"/>
      <c r="AW306" s="18">
        <v>0.73799999999999999</v>
      </c>
      <c r="AX306" s="23"/>
    </row>
    <row r="307" spans="2:50" x14ac:dyDescent="0.3">
      <c r="B307" s="16" t="s">
        <v>251</v>
      </c>
      <c r="C307" s="17">
        <v>13802.26</v>
      </c>
      <c r="D307" s="18">
        <v>15761.487999999999</v>
      </c>
      <c r="E307" s="17">
        <f t="shared" ref="E307:E338" si="185">D307-C307</f>
        <v>1959.2279999999992</v>
      </c>
      <c r="F307" s="17">
        <v>11177.306753999999</v>
      </c>
      <c r="G307" s="18">
        <v>6787.9570000000003</v>
      </c>
      <c r="H307" s="17">
        <f t="shared" ref="H307:H338" si="186">G307-F307</f>
        <v>-4389.3497539999989</v>
      </c>
      <c r="I307" s="17">
        <v>19798.8966</v>
      </c>
      <c r="J307" s="18">
        <v>24628.053</v>
      </c>
      <c r="K307" s="17">
        <f t="shared" ref="K307:K338" si="187">J307-I307</f>
        <v>4829.1563999999998</v>
      </c>
      <c r="L307" s="17">
        <v>0</v>
      </c>
      <c r="M307" s="18">
        <v>0</v>
      </c>
      <c r="N307" s="17">
        <f t="shared" si="169"/>
        <v>0</v>
      </c>
      <c r="O307" s="17">
        <v>4167.09</v>
      </c>
      <c r="P307" s="18">
        <v>1709.8630000000001</v>
      </c>
      <c r="Q307" s="17">
        <f t="shared" ref="Q307:Q338" si="188">P307-O307</f>
        <v>-2457.2269999999999</v>
      </c>
      <c r="R307" s="17">
        <v>6262.6724999999997</v>
      </c>
      <c r="S307" s="18">
        <v>1840.0820000000001</v>
      </c>
      <c r="T307" s="17">
        <f t="shared" ref="T307:T338" si="189">S307-R307</f>
        <v>-4422.5904999999993</v>
      </c>
      <c r="U307" s="17">
        <v>0.40200000000000002</v>
      </c>
      <c r="V307" s="18">
        <v>106.669</v>
      </c>
      <c r="W307" s="17">
        <f t="shared" ref="W307:W338" si="190">V307-U307</f>
        <v>106.267</v>
      </c>
      <c r="X307" s="17">
        <v>1.72E-2</v>
      </c>
      <c r="Y307" s="18">
        <v>2109.0189999999998</v>
      </c>
      <c r="Z307" s="17">
        <f t="shared" ref="Z307:Z338" si="191">Y307-X307</f>
        <v>2109.0018</v>
      </c>
      <c r="AA307" s="17">
        <v>693.04499999999996</v>
      </c>
      <c r="AB307" s="18">
        <v>2809.7869999999998</v>
      </c>
      <c r="AC307" s="17">
        <f t="shared" ref="AC307:AC338" si="192">AB307-AA307</f>
        <v>2116.7419999999997</v>
      </c>
      <c r="AD307" s="17">
        <v>12634.589</v>
      </c>
      <c r="AE307" s="18">
        <v>947.98</v>
      </c>
      <c r="AF307" s="17">
        <f t="shared" ref="AF307:AF338" si="193">AE307-AD307</f>
        <v>-11686.609</v>
      </c>
      <c r="AG307" s="17">
        <v>295.59385400000002</v>
      </c>
      <c r="AH307" s="18">
        <v>128.21600000000001</v>
      </c>
      <c r="AI307" s="17">
        <f t="shared" ref="AI307:AI338" si="194">AH307-AG307</f>
        <v>-167.37785400000001</v>
      </c>
      <c r="AJ307" s="17">
        <v>150.43360000000001</v>
      </c>
      <c r="AK307" s="18">
        <v>1.075</v>
      </c>
      <c r="AL307" s="17">
        <f t="shared" ref="AL307:AL338" si="195">AK307-AJ307</f>
        <v>-149.35860000000002</v>
      </c>
      <c r="AM307" s="17">
        <v>8760.4639999999999</v>
      </c>
      <c r="AN307" s="18">
        <v>24640.679</v>
      </c>
      <c r="AO307" s="17">
        <f t="shared" ref="AO307:AO338" si="196">AN307-AM307</f>
        <v>15880.215</v>
      </c>
      <c r="AP307" s="17">
        <v>0</v>
      </c>
      <c r="AQ307" s="18">
        <v>490.86</v>
      </c>
      <c r="AR307" s="17">
        <f t="shared" ref="AR307:AR338" si="197">AQ307-AP307</f>
        <v>490.86</v>
      </c>
      <c r="AS307" s="17">
        <v>15.568</v>
      </c>
      <c r="AT307" s="18">
        <v>0</v>
      </c>
      <c r="AU307" s="17">
        <f t="shared" ref="AU307:AU338" si="198">AT307-AS307</f>
        <v>-15.568</v>
      </c>
      <c r="AV307" s="17">
        <v>15966.0802</v>
      </c>
      <c r="AW307" s="18">
        <v>14700.66</v>
      </c>
      <c r="AX307" s="20">
        <f t="shared" ref="AX307:AX338" si="199">AW307-AV307</f>
        <v>-1265.4202000000005</v>
      </c>
    </row>
    <row r="308" spans="2:50" x14ac:dyDescent="0.3">
      <c r="B308" s="16" t="s">
        <v>218</v>
      </c>
      <c r="C308" s="17">
        <v>33.091999999999999</v>
      </c>
      <c r="D308" s="18">
        <v>27.018999999999998</v>
      </c>
      <c r="E308" s="17">
        <f t="shared" si="185"/>
        <v>-6.0730000000000004</v>
      </c>
      <c r="F308" s="17">
        <v>6918.6952309999997</v>
      </c>
      <c r="G308" s="18">
        <v>6727.692</v>
      </c>
      <c r="H308" s="17">
        <f t="shared" si="186"/>
        <v>-191.00323099999969</v>
      </c>
      <c r="I308" s="17">
        <v>10583.558000000001</v>
      </c>
      <c r="J308" s="18">
        <v>25980.492999999999</v>
      </c>
      <c r="K308" s="17">
        <f t="shared" si="187"/>
        <v>15396.934999999998</v>
      </c>
      <c r="L308" s="17">
        <v>0</v>
      </c>
      <c r="M308" s="18">
        <v>0</v>
      </c>
      <c r="N308" s="17">
        <f t="shared" si="169"/>
        <v>0</v>
      </c>
      <c r="O308" s="17">
        <v>0</v>
      </c>
      <c r="P308" s="18">
        <v>0</v>
      </c>
      <c r="Q308" s="17">
        <f t="shared" si="188"/>
        <v>0</v>
      </c>
      <c r="R308" s="17">
        <v>92.81</v>
      </c>
      <c r="S308" s="18">
        <v>0</v>
      </c>
      <c r="T308" s="17">
        <f t="shared" si="189"/>
        <v>-92.81</v>
      </c>
      <c r="U308" s="17">
        <v>92.81</v>
      </c>
      <c r="V308" s="18">
        <v>0</v>
      </c>
      <c r="W308" s="17">
        <f t="shared" si="190"/>
        <v>-92.81</v>
      </c>
      <c r="X308" s="17">
        <v>564.75300000000004</v>
      </c>
      <c r="Y308" s="18">
        <v>73.278000000000006</v>
      </c>
      <c r="Z308" s="17">
        <f t="shared" si="191"/>
        <v>-491.47500000000002</v>
      </c>
      <c r="AA308" s="17">
        <v>2857.172</v>
      </c>
      <c r="AB308" s="18">
        <v>5316.0469999999996</v>
      </c>
      <c r="AC308" s="17">
        <f t="shared" si="192"/>
        <v>2458.8749999999995</v>
      </c>
      <c r="AD308" s="17">
        <v>2431.7710149999998</v>
      </c>
      <c r="AE308" s="18">
        <v>269.49700000000001</v>
      </c>
      <c r="AF308" s="17">
        <f t="shared" si="193"/>
        <v>-2162.274015</v>
      </c>
      <c r="AG308" s="17">
        <v>322.271028</v>
      </c>
      <c r="AH308" s="18">
        <v>3476.74</v>
      </c>
      <c r="AI308" s="17">
        <f t="shared" si="194"/>
        <v>3154.4689719999997</v>
      </c>
      <c r="AJ308" s="17">
        <v>5373.9984999999997</v>
      </c>
      <c r="AK308" s="18">
        <v>52.283999999999999</v>
      </c>
      <c r="AL308" s="17">
        <f t="shared" si="195"/>
        <v>-5321.7145</v>
      </c>
      <c r="AM308" s="17">
        <v>5828.654888</v>
      </c>
      <c r="AN308" s="18">
        <v>23509.370999999999</v>
      </c>
      <c r="AO308" s="17">
        <f t="shared" si="196"/>
        <v>17680.716111999998</v>
      </c>
      <c r="AP308" s="17">
        <v>0</v>
      </c>
      <c r="AQ308" s="18">
        <v>0</v>
      </c>
      <c r="AR308" s="17">
        <f t="shared" si="197"/>
        <v>0</v>
      </c>
      <c r="AS308" s="17">
        <v>0</v>
      </c>
      <c r="AT308" s="18">
        <v>0</v>
      </c>
      <c r="AU308" s="17">
        <f t="shared" si="198"/>
        <v>0</v>
      </c>
      <c r="AV308" s="17">
        <v>63.9148</v>
      </c>
      <c r="AW308" s="18">
        <v>37.987000000000002</v>
      </c>
      <c r="AX308" s="20">
        <f t="shared" si="199"/>
        <v>-25.927799999999998</v>
      </c>
    </row>
    <row r="309" spans="2:50" x14ac:dyDescent="0.3">
      <c r="B309" s="16" t="s">
        <v>100</v>
      </c>
      <c r="C309" s="17">
        <v>3347.3004000000001</v>
      </c>
      <c r="D309" s="18">
        <v>1152.2860000000001</v>
      </c>
      <c r="E309" s="17">
        <f t="shared" si="185"/>
        <v>-2195.0144</v>
      </c>
      <c r="F309" s="17">
        <v>60328.391600000003</v>
      </c>
      <c r="G309" s="18">
        <v>23912.76</v>
      </c>
      <c r="H309" s="17">
        <f t="shared" si="186"/>
        <v>-36415.631600000008</v>
      </c>
      <c r="I309" s="17">
        <v>4199.32</v>
      </c>
      <c r="J309" s="18">
        <v>20934.64</v>
      </c>
      <c r="K309" s="17">
        <f t="shared" si="187"/>
        <v>16735.32</v>
      </c>
      <c r="L309" s="17">
        <v>0</v>
      </c>
      <c r="M309" s="18">
        <v>0</v>
      </c>
      <c r="N309" s="17">
        <f t="shared" si="169"/>
        <v>0</v>
      </c>
      <c r="O309" s="17">
        <v>0</v>
      </c>
      <c r="P309" s="18">
        <v>20289.13</v>
      </c>
      <c r="Q309" s="17">
        <f t="shared" si="188"/>
        <v>20289.13</v>
      </c>
      <c r="R309" s="17">
        <v>57529.716</v>
      </c>
      <c r="S309" s="18">
        <v>20901.599999999999</v>
      </c>
      <c r="T309" s="17">
        <f t="shared" si="189"/>
        <v>-36628.116000000002</v>
      </c>
      <c r="U309" s="17">
        <v>54654.216</v>
      </c>
      <c r="V309" s="18">
        <v>20665.5</v>
      </c>
      <c r="W309" s="17">
        <f t="shared" si="190"/>
        <v>-33988.716</v>
      </c>
      <c r="X309" s="17">
        <v>0</v>
      </c>
      <c r="Y309" s="18">
        <v>0</v>
      </c>
      <c r="Z309" s="17">
        <f t="shared" si="191"/>
        <v>0</v>
      </c>
      <c r="AA309" s="17">
        <v>184.26</v>
      </c>
      <c r="AB309" s="18">
        <v>1213.4659999999999</v>
      </c>
      <c r="AC309" s="17">
        <f t="shared" si="192"/>
        <v>1029.2059999999999</v>
      </c>
      <c r="AD309" s="17">
        <v>350.39400000000001</v>
      </c>
      <c r="AE309" s="18">
        <v>3103.3180000000002</v>
      </c>
      <c r="AF309" s="17">
        <f t="shared" si="193"/>
        <v>2752.924</v>
      </c>
      <c r="AG309" s="17">
        <v>9.5474999999999994</v>
      </c>
      <c r="AH309" s="18">
        <v>8.0739999999999998</v>
      </c>
      <c r="AI309" s="17">
        <f t="shared" si="194"/>
        <v>-1.4734999999999996</v>
      </c>
      <c r="AJ309" s="17">
        <v>253.136</v>
      </c>
      <c r="AK309" s="18">
        <v>0</v>
      </c>
      <c r="AL309" s="17">
        <f t="shared" si="195"/>
        <v>-253.136</v>
      </c>
      <c r="AM309" s="17">
        <v>6198.6175000000003</v>
      </c>
      <c r="AN309" s="18">
        <v>20468.513999999999</v>
      </c>
      <c r="AO309" s="17">
        <f t="shared" si="196"/>
        <v>14269.896499999999</v>
      </c>
      <c r="AP309" s="17">
        <v>0</v>
      </c>
      <c r="AQ309" s="18">
        <v>0</v>
      </c>
      <c r="AR309" s="17">
        <f t="shared" si="197"/>
        <v>0</v>
      </c>
      <c r="AS309" s="17">
        <v>0</v>
      </c>
      <c r="AT309" s="18">
        <v>0</v>
      </c>
      <c r="AU309" s="17">
        <f t="shared" si="198"/>
        <v>0</v>
      </c>
      <c r="AV309" s="17">
        <v>3349.3409999999999</v>
      </c>
      <c r="AW309" s="18">
        <v>304.714</v>
      </c>
      <c r="AX309" s="20">
        <f t="shared" si="199"/>
        <v>-3044.627</v>
      </c>
    </row>
    <row r="310" spans="2:50" x14ac:dyDescent="0.3">
      <c r="B310" s="16" t="s">
        <v>102</v>
      </c>
      <c r="C310" s="17">
        <v>17.336970000000001</v>
      </c>
      <c r="D310" s="18">
        <v>3.8519999999999999</v>
      </c>
      <c r="E310" s="17">
        <f t="shared" si="185"/>
        <v>-13.484970000000001</v>
      </c>
      <c r="F310" s="17">
        <v>70619.853619999994</v>
      </c>
      <c r="G310" s="18">
        <v>6055.6109999999999</v>
      </c>
      <c r="H310" s="17">
        <f t="shared" si="186"/>
        <v>-64564.242619999997</v>
      </c>
      <c r="I310" s="17">
        <v>18593.125</v>
      </c>
      <c r="J310" s="18">
        <v>14301.986999999999</v>
      </c>
      <c r="K310" s="17">
        <f t="shared" si="187"/>
        <v>-4291.1380000000008</v>
      </c>
      <c r="L310" s="17">
        <v>0</v>
      </c>
      <c r="M310" s="18">
        <v>0</v>
      </c>
      <c r="N310" s="17">
        <f t="shared" si="169"/>
        <v>0</v>
      </c>
      <c r="O310" s="17">
        <v>0</v>
      </c>
      <c r="P310" s="18">
        <v>0</v>
      </c>
      <c r="Q310" s="17">
        <f t="shared" si="188"/>
        <v>0</v>
      </c>
      <c r="R310" s="17">
        <v>110.77800000000001</v>
      </c>
      <c r="S310" s="18">
        <v>246.84</v>
      </c>
      <c r="T310" s="17">
        <f t="shared" si="189"/>
        <v>136.06200000000001</v>
      </c>
      <c r="U310" s="17">
        <v>8.8780000000000001</v>
      </c>
      <c r="V310" s="18">
        <v>0.11</v>
      </c>
      <c r="W310" s="17">
        <f t="shared" si="190"/>
        <v>-8.7680000000000007</v>
      </c>
      <c r="X310" s="17">
        <v>0</v>
      </c>
      <c r="Y310" s="18">
        <v>0</v>
      </c>
      <c r="Z310" s="17">
        <f t="shared" si="191"/>
        <v>0</v>
      </c>
      <c r="AA310" s="17">
        <v>0.19500000000000001</v>
      </c>
      <c r="AB310" s="18">
        <v>2.508</v>
      </c>
      <c r="AC310" s="17">
        <f t="shared" si="192"/>
        <v>2.3130000000000002</v>
      </c>
      <c r="AD310" s="17">
        <v>68402.793999999994</v>
      </c>
      <c r="AE310" s="18">
        <v>344.58</v>
      </c>
      <c r="AF310" s="17">
        <f t="shared" si="193"/>
        <v>-68058.213999999993</v>
      </c>
      <c r="AG310" s="17">
        <v>41.435690000000001</v>
      </c>
      <c r="AH310" s="18">
        <v>3.1659999999999999</v>
      </c>
      <c r="AI310" s="17">
        <f t="shared" si="194"/>
        <v>-38.269690000000004</v>
      </c>
      <c r="AJ310" s="17">
        <v>0</v>
      </c>
      <c r="AK310" s="18">
        <v>0</v>
      </c>
      <c r="AL310" s="17">
        <f t="shared" si="195"/>
        <v>0</v>
      </c>
      <c r="AM310" s="17">
        <v>20672.1767</v>
      </c>
      <c r="AN310" s="18">
        <v>19764.594000000001</v>
      </c>
      <c r="AO310" s="17">
        <f t="shared" si="196"/>
        <v>-907.58269999999902</v>
      </c>
      <c r="AP310" s="17">
        <v>0</v>
      </c>
      <c r="AQ310" s="18">
        <v>0</v>
      </c>
      <c r="AR310" s="17">
        <f t="shared" si="197"/>
        <v>0</v>
      </c>
      <c r="AS310" s="17">
        <v>0</v>
      </c>
      <c r="AT310" s="18">
        <v>0</v>
      </c>
      <c r="AU310" s="17">
        <f t="shared" si="198"/>
        <v>0</v>
      </c>
      <c r="AV310" s="17">
        <v>2.9361999999999999</v>
      </c>
      <c r="AW310" s="18">
        <v>-0.23799999999999999</v>
      </c>
      <c r="AX310" s="20">
        <f t="shared" si="199"/>
        <v>-3.1741999999999999</v>
      </c>
    </row>
    <row r="311" spans="2:50" x14ac:dyDescent="0.3">
      <c r="B311" s="16" t="s">
        <v>345</v>
      </c>
      <c r="C311" s="17">
        <v>79.292000000000002</v>
      </c>
      <c r="D311" s="18">
        <v>10.063000000000001</v>
      </c>
      <c r="E311" s="17">
        <f t="shared" si="185"/>
        <v>-69.228999999999999</v>
      </c>
      <c r="F311" s="17">
        <v>21354.431540000001</v>
      </c>
      <c r="G311" s="18">
        <v>20112.817999999999</v>
      </c>
      <c r="H311" s="17">
        <f t="shared" si="186"/>
        <v>-1241.6135400000021</v>
      </c>
      <c r="I311" s="17">
        <v>0</v>
      </c>
      <c r="J311" s="18">
        <v>0</v>
      </c>
      <c r="K311" s="17">
        <f t="shared" si="187"/>
        <v>0</v>
      </c>
      <c r="L311" s="17">
        <v>0</v>
      </c>
      <c r="M311" s="18">
        <v>0</v>
      </c>
      <c r="N311" s="17">
        <f t="shared" si="169"/>
        <v>0</v>
      </c>
      <c r="O311" s="17">
        <v>0</v>
      </c>
      <c r="P311" s="18">
        <v>0</v>
      </c>
      <c r="Q311" s="17">
        <f t="shared" si="188"/>
        <v>0</v>
      </c>
      <c r="R311" s="17">
        <v>3324.2</v>
      </c>
      <c r="S311" s="18">
        <v>1787.2</v>
      </c>
      <c r="T311" s="17">
        <f t="shared" si="189"/>
        <v>-1536.9999999999998</v>
      </c>
      <c r="U311" s="17">
        <v>3324.2</v>
      </c>
      <c r="V311" s="18">
        <v>1787.2</v>
      </c>
      <c r="W311" s="17">
        <f t="shared" si="190"/>
        <v>-1536.9999999999998</v>
      </c>
      <c r="X311" s="17">
        <v>0</v>
      </c>
      <c r="Y311" s="18">
        <v>0</v>
      </c>
      <c r="Z311" s="17">
        <f t="shared" si="191"/>
        <v>0</v>
      </c>
      <c r="AA311" s="17">
        <v>8.3299999999999999E-2</v>
      </c>
      <c r="AB311" s="18">
        <v>0</v>
      </c>
      <c r="AC311" s="17">
        <f t="shared" si="192"/>
        <v>-8.3299999999999999E-2</v>
      </c>
      <c r="AD311" s="17">
        <v>176.56299999999999</v>
      </c>
      <c r="AE311" s="18">
        <v>12.756</v>
      </c>
      <c r="AF311" s="17">
        <f t="shared" si="193"/>
        <v>-163.80699999999999</v>
      </c>
      <c r="AG311" s="17">
        <v>6.5240000000000006E-2</v>
      </c>
      <c r="AH311" s="18">
        <v>0.16600000000000001</v>
      </c>
      <c r="AI311" s="17">
        <f t="shared" si="194"/>
        <v>0.10076</v>
      </c>
      <c r="AJ311" s="17">
        <v>101.655</v>
      </c>
      <c r="AK311" s="18">
        <v>117.52</v>
      </c>
      <c r="AL311" s="17">
        <f t="shared" si="195"/>
        <v>15.864999999999995</v>
      </c>
      <c r="AM311" s="17">
        <v>17578.313999999998</v>
      </c>
      <c r="AN311" s="18">
        <v>18194.284</v>
      </c>
      <c r="AO311" s="17">
        <f t="shared" si="196"/>
        <v>615.97000000000116</v>
      </c>
      <c r="AP311" s="17">
        <v>0</v>
      </c>
      <c r="AQ311" s="18">
        <v>0</v>
      </c>
      <c r="AR311" s="17">
        <f t="shared" si="197"/>
        <v>0</v>
      </c>
      <c r="AS311" s="17">
        <v>0</v>
      </c>
      <c r="AT311" s="18">
        <v>0</v>
      </c>
      <c r="AU311" s="17">
        <f t="shared" si="198"/>
        <v>0</v>
      </c>
      <c r="AV311" s="17">
        <v>252.84299999999999</v>
      </c>
      <c r="AW311" s="18">
        <v>10.955</v>
      </c>
      <c r="AX311" s="20">
        <f t="shared" si="199"/>
        <v>-241.88799999999998</v>
      </c>
    </row>
    <row r="312" spans="2:50" x14ac:dyDescent="0.3">
      <c r="B312" s="16" t="s">
        <v>212</v>
      </c>
      <c r="C312" s="17">
        <v>29583.818500000001</v>
      </c>
      <c r="D312" s="18">
        <v>31699.224999999999</v>
      </c>
      <c r="E312" s="17">
        <f t="shared" si="185"/>
        <v>2115.4064999999973</v>
      </c>
      <c r="F312" s="17">
        <v>105794.13048000001</v>
      </c>
      <c r="G312" s="18">
        <v>134285.46400000001</v>
      </c>
      <c r="H312" s="17">
        <f t="shared" si="186"/>
        <v>28491.33352</v>
      </c>
      <c r="I312" s="17">
        <v>4484.2879999999996</v>
      </c>
      <c r="J312" s="18">
        <v>6985.39</v>
      </c>
      <c r="K312" s="17">
        <f t="shared" si="187"/>
        <v>2501.1020000000008</v>
      </c>
      <c r="L312" s="17">
        <v>0</v>
      </c>
      <c r="M312" s="18">
        <v>0</v>
      </c>
      <c r="N312" s="17">
        <f t="shared" si="169"/>
        <v>0</v>
      </c>
      <c r="O312" s="17">
        <v>0</v>
      </c>
      <c r="P312" s="18">
        <v>0</v>
      </c>
      <c r="Q312" s="17">
        <f t="shared" si="188"/>
        <v>0</v>
      </c>
      <c r="R312" s="17">
        <v>4938.902</v>
      </c>
      <c r="S312" s="18">
        <v>4572.2439999999997</v>
      </c>
      <c r="T312" s="17">
        <f t="shared" si="189"/>
        <v>-366.65800000000036</v>
      </c>
      <c r="U312" s="17">
        <v>575.38699999999994</v>
      </c>
      <c r="V312" s="18">
        <v>1293.1959999999999</v>
      </c>
      <c r="W312" s="17">
        <f t="shared" si="190"/>
        <v>717.80899999999997</v>
      </c>
      <c r="X312" s="17">
        <v>0</v>
      </c>
      <c r="Y312" s="18">
        <v>0</v>
      </c>
      <c r="Z312" s="17">
        <f t="shared" si="191"/>
        <v>0</v>
      </c>
      <c r="AA312" s="17">
        <v>3056.3606</v>
      </c>
      <c r="AB312" s="18">
        <v>295.029</v>
      </c>
      <c r="AC312" s="17">
        <f t="shared" si="192"/>
        <v>-2761.3316</v>
      </c>
      <c r="AD312" s="17">
        <v>82518.729399999997</v>
      </c>
      <c r="AE312" s="18">
        <v>112307.049</v>
      </c>
      <c r="AF312" s="17">
        <f t="shared" si="193"/>
        <v>29788.319600000003</v>
      </c>
      <c r="AG312" s="17">
        <v>6176.5790800000004</v>
      </c>
      <c r="AH312" s="18">
        <v>4786.3639999999996</v>
      </c>
      <c r="AI312" s="17">
        <f t="shared" si="194"/>
        <v>-1390.2150800000009</v>
      </c>
      <c r="AJ312" s="17">
        <v>0</v>
      </c>
      <c r="AK312" s="18">
        <v>0</v>
      </c>
      <c r="AL312" s="17">
        <f t="shared" si="195"/>
        <v>0</v>
      </c>
      <c r="AM312" s="17">
        <v>11650.1949</v>
      </c>
      <c r="AN312" s="18">
        <v>17349.469000000001</v>
      </c>
      <c r="AO312" s="17">
        <f t="shared" si="196"/>
        <v>5699.2741000000005</v>
      </c>
      <c r="AP312" s="17">
        <v>0</v>
      </c>
      <c r="AQ312" s="18">
        <v>0</v>
      </c>
      <c r="AR312" s="17">
        <f t="shared" si="197"/>
        <v>0</v>
      </c>
      <c r="AS312" s="17">
        <v>0</v>
      </c>
      <c r="AT312" s="18">
        <v>0</v>
      </c>
      <c r="AU312" s="17">
        <f t="shared" si="198"/>
        <v>0</v>
      </c>
      <c r="AV312" s="17">
        <v>31521.471000000001</v>
      </c>
      <c r="AW312" s="18">
        <v>33659.923999999999</v>
      </c>
      <c r="AX312" s="20">
        <f t="shared" si="199"/>
        <v>2138.4529999999977</v>
      </c>
    </row>
    <row r="313" spans="2:50" x14ac:dyDescent="0.3">
      <c r="B313" s="16" t="s">
        <v>65</v>
      </c>
      <c r="C313" s="17">
        <v>648.58549000000005</v>
      </c>
      <c r="D313" s="18">
        <v>666.94200000000001</v>
      </c>
      <c r="E313" s="17">
        <f t="shared" si="185"/>
        <v>18.356509999999957</v>
      </c>
      <c r="F313" s="17">
        <v>1239.65878</v>
      </c>
      <c r="G313" s="18">
        <v>1418.4259999999999</v>
      </c>
      <c r="H313" s="17">
        <f t="shared" si="186"/>
        <v>178.76721999999995</v>
      </c>
      <c r="I313" s="17">
        <v>4345</v>
      </c>
      <c r="J313" s="18">
        <v>19174.535</v>
      </c>
      <c r="K313" s="17">
        <f t="shared" si="187"/>
        <v>14829.535</v>
      </c>
      <c r="L313" s="17">
        <v>0</v>
      </c>
      <c r="M313" s="18">
        <v>0</v>
      </c>
      <c r="N313" s="17">
        <f t="shared" si="169"/>
        <v>0</v>
      </c>
      <c r="O313" s="17">
        <v>0</v>
      </c>
      <c r="P313" s="18">
        <v>0</v>
      </c>
      <c r="Q313" s="17">
        <f t="shared" si="188"/>
        <v>0</v>
      </c>
      <c r="R313" s="17">
        <v>2.6320999999999999</v>
      </c>
      <c r="S313" s="18">
        <v>48.607999999999997</v>
      </c>
      <c r="T313" s="17">
        <f t="shared" si="189"/>
        <v>45.975899999999996</v>
      </c>
      <c r="U313" s="17">
        <v>0</v>
      </c>
      <c r="V313" s="18">
        <v>48.607999999999997</v>
      </c>
      <c r="W313" s="17">
        <f t="shared" si="190"/>
        <v>48.607999999999997</v>
      </c>
      <c r="X313" s="17">
        <v>0</v>
      </c>
      <c r="Y313" s="18">
        <v>0</v>
      </c>
      <c r="Z313" s="17">
        <f t="shared" si="191"/>
        <v>0</v>
      </c>
      <c r="AA313" s="17">
        <v>1.2593000000000001</v>
      </c>
      <c r="AB313" s="18">
        <v>363.49799999999999</v>
      </c>
      <c r="AC313" s="17">
        <f t="shared" si="192"/>
        <v>362.23869999999999</v>
      </c>
      <c r="AD313" s="17">
        <v>5055.6412650000002</v>
      </c>
      <c r="AE313" s="18">
        <v>3046.0140000000001</v>
      </c>
      <c r="AF313" s="17">
        <f t="shared" si="193"/>
        <v>-2009.6272650000001</v>
      </c>
      <c r="AG313" s="17">
        <v>359.12454000000002</v>
      </c>
      <c r="AH313" s="18">
        <v>303.428</v>
      </c>
      <c r="AI313" s="17">
        <f t="shared" si="194"/>
        <v>-55.696540000000027</v>
      </c>
      <c r="AJ313" s="17">
        <v>1.0720000000000001</v>
      </c>
      <c r="AK313" s="18">
        <v>1.0720000000000001</v>
      </c>
      <c r="AL313" s="17">
        <f t="shared" si="195"/>
        <v>0</v>
      </c>
      <c r="AM313" s="17">
        <v>146.63549499999999</v>
      </c>
      <c r="AN313" s="18">
        <v>16857.508999999998</v>
      </c>
      <c r="AO313" s="17">
        <f t="shared" si="196"/>
        <v>16710.873505</v>
      </c>
      <c r="AP313" s="17">
        <v>0</v>
      </c>
      <c r="AQ313" s="18">
        <v>0</v>
      </c>
      <c r="AR313" s="17">
        <f t="shared" si="197"/>
        <v>0</v>
      </c>
      <c r="AS313" s="17">
        <v>0</v>
      </c>
      <c r="AT313" s="18">
        <v>0</v>
      </c>
      <c r="AU313" s="17">
        <f t="shared" si="198"/>
        <v>0</v>
      </c>
      <c r="AV313" s="17">
        <v>666.87956999999994</v>
      </c>
      <c r="AW313" s="18">
        <v>639.77300000000002</v>
      </c>
      <c r="AX313" s="20">
        <f t="shared" si="199"/>
        <v>-27.10656999999992</v>
      </c>
    </row>
    <row r="314" spans="2:50" x14ac:dyDescent="0.3">
      <c r="B314" s="16" t="s">
        <v>444</v>
      </c>
      <c r="C314" s="17">
        <v>1191.1031499999999</v>
      </c>
      <c r="D314" s="18">
        <v>45951.571000000004</v>
      </c>
      <c r="E314" s="17">
        <f t="shared" si="185"/>
        <v>44760.467850000001</v>
      </c>
      <c r="F314" s="17">
        <v>153246.69100399999</v>
      </c>
      <c r="G314" s="18">
        <v>442208.19500000001</v>
      </c>
      <c r="H314" s="17">
        <f t="shared" si="186"/>
        <v>288961.50399600004</v>
      </c>
      <c r="I314" s="17">
        <v>275743.41946</v>
      </c>
      <c r="J314" s="18">
        <v>446132.864</v>
      </c>
      <c r="K314" s="17">
        <f t="shared" si="187"/>
        <v>170389.44454</v>
      </c>
      <c r="L314" s="17">
        <v>0.15</v>
      </c>
      <c r="M314" s="18">
        <v>0</v>
      </c>
      <c r="N314" s="17">
        <f t="shared" si="169"/>
        <v>-0.15</v>
      </c>
      <c r="O314" s="17">
        <v>2715.5</v>
      </c>
      <c r="P314" s="18">
        <v>39885.527000000002</v>
      </c>
      <c r="Q314" s="17">
        <f t="shared" si="188"/>
        <v>37170.027000000002</v>
      </c>
      <c r="R314" s="17">
        <v>85076.811000000002</v>
      </c>
      <c r="S314" s="18">
        <v>38063.968999999997</v>
      </c>
      <c r="T314" s="17">
        <f t="shared" si="189"/>
        <v>-47012.842000000004</v>
      </c>
      <c r="U314" s="17">
        <v>850.08100000000002</v>
      </c>
      <c r="V314" s="18">
        <v>1280.4090000000001</v>
      </c>
      <c r="W314" s="17">
        <f t="shared" si="190"/>
        <v>430.32800000000009</v>
      </c>
      <c r="X314" s="17">
        <v>3784.4838</v>
      </c>
      <c r="Y314" s="18">
        <v>79414.928</v>
      </c>
      <c r="Z314" s="17">
        <f t="shared" si="191"/>
        <v>75630.444199999998</v>
      </c>
      <c r="AA314" s="17">
        <v>39550.392979999997</v>
      </c>
      <c r="AB314" s="18">
        <v>13949.273999999999</v>
      </c>
      <c r="AC314" s="17">
        <f t="shared" si="192"/>
        <v>-25601.118979999999</v>
      </c>
      <c r="AD314" s="17">
        <v>67560.219540000006</v>
      </c>
      <c r="AE314" s="18">
        <v>686118.40700000001</v>
      </c>
      <c r="AF314" s="17">
        <f t="shared" si="193"/>
        <v>618558.18746000004</v>
      </c>
      <c r="AG314" s="17">
        <v>6978.4860140000001</v>
      </c>
      <c r="AH314" s="18">
        <v>7608.8010000000004</v>
      </c>
      <c r="AI314" s="17">
        <f t="shared" si="194"/>
        <v>630.31498600000032</v>
      </c>
      <c r="AJ314" s="17">
        <v>50.582250000000002</v>
      </c>
      <c r="AK314" s="18">
        <v>25.221</v>
      </c>
      <c r="AL314" s="17">
        <f t="shared" si="195"/>
        <v>-25.361250000000002</v>
      </c>
      <c r="AM314" s="17">
        <v>97325.292400000006</v>
      </c>
      <c r="AN314" s="18">
        <v>16739.288</v>
      </c>
      <c r="AO314" s="17">
        <f t="shared" si="196"/>
        <v>-80586.004400000005</v>
      </c>
      <c r="AP314" s="17">
        <v>3.59</v>
      </c>
      <c r="AQ314" s="18">
        <v>4.01</v>
      </c>
      <c r="AR314" s="17">
        <f t="shared" si="197"/>
        <v>0.41999999999999993</v>
      </c>
      <c r="AS314" s="17">
        <v>124589.37</v>
      </c>
      <c r="AT314" s="18">
        <v>0</v>
      </c>
      <c r="AU314" s="17">
        <f t="shared" si="198"/>
        <v>-124589.37</v>
      </c>
      <c r="AV314" s="17">
        <v>2551.3826279999998</v>
      </c>
      <c r="AW314" s="18">
        <v>92372.741999999998</v>
      </c>
      <c r="AX314" s="20">
        <f t="shared" si="199"/>
        <v>89821.359371999992</v>
      </c>
    </row>
    <row r="315" spans="2:50" x14ac:dyDescent="0.3">
      <c r="B315" s="16" t="s">
        <v>482</v>
      </c>
      <c r="C315" s="17">
        <v>119288.31874</v>
      </c>
      <c r="D315" s="18">
        <v>961511.946</v>
      </c>
      <c r="E315" s="17">
        <f t="shared" si="185"/>
        <v>842223.62725999998</v>
      </c>
      <c r="F315" s="17">
        <v>340821.38706500002</v>
      </c>
      <c r="G315" s="18">
        <v>355582.272</v>
      </c>
      <c r="H315" s="17">
        <f t="shared" si="186"/>
        <v>14760.88493499998</v>
      </c>
      <c r="I315" s="17">
        <v>169501.427</v>
      </c>
      <c r="J315" s="18">
        <v>473280.19500000001</v>
      </c>
      <c r="K315" s="17">
        <f t="shared" si="187"/>
        <v>303778.76800000004</v>
      </c>
      <c r="L315" s="17">
        <v>0</v>
      </c>
      <c r="M315" s="18">
        <v>0</v>
      </c>
      <c r="N315" s="17">
        <f t="shared" si="169"/>
        <v>0</v>
      </c>
      <c r="O315" s="17">
        <v>1.304</v>
      </c>
      <c r="P315" s="18">
        <v>21390.82</v>
      </c>
      <c r="Q315" s="17">
        <f t="shared" si="188"/>
        <v>21389.516</v>
      </c>
      <c r="R315" s="17">
        <v>176148.8364</v>
      </c>
      <c r="S315" s="18">
        <v>152750.076</v>
      </c>
      <c r="T315" s="17">
        <f t="shared" si="189"/>
        <v>-23398.760399999999</v>
      </c>
      <c r="U315" s="17">
        <v>159355.614</v>
      </c>
      <c r="V315" s="18">
        <v>132189.965</v>
      </c>
      <c r="W315" s="17">
        <f t="shared" si="190"/>
        <v>-27165.649000000005</v>
      </c>
      <c r="X315" s="17">
        <v>3468.6909999999998</v>
      </c>
      <c r="Y315" s="18">
        <v>3758.7510000000002</v>
      </c>
      <c r="Z315" s="17">
        <f t="shared" si="191"/>
        <v>290.0600000000004</v>
      </c>
      <c r="AA315" s="17">
        <v>14505.46243</v>
      </c>
      <c r="AB315" s="18">
        <v>10826.762000000001</v>
      </c>
      <c r="AC315" s="17">
        <f t="shared" si="192"/>
        <v>-3678.700429999999</v>
      </c>
      <c r="AD315" s="17">
        <v>77372.572920000006</v>
      </c>
      <c r="AE315" s="18">
        <v>164543.568</v>
      </c>
      <c r="AF315" s="17">
        <f t="shared" si="193"/>
        <v>87170.995079999993</v>
      </c>
      <c r="AG315" s="17">
        <v>5063.5757899999999</v>
      </c>
      <c r="AH315" s="18">
        <v>5449.4359999999997</v>
      </c>
      <c r="AI315" s="17">
        <f t="shared" si="194"/>
        <v>385.86020999999982</v>
      </c>
      <c r="AJ315" s="17">
        <v>168134.79487700001</v>
      </c>
      <c r="AK315" s="18">
        <v>174784.41800000001</v>
      </c>
      <c r="AL315" s="17">
        <f t="shared" si="195"/>
        <v>6649.6231229999976</v>
      </c>
      <c r="AM315" s="17">
        <v>19878.729675999999</v>
      </c>
      <c r="AN315" s="18">
        <v>15676.784</v>
      </c>
      <c r="AO315" s="17">
        <f t="shared" si="196"/>
        <v>-4201.9456759999994</v>
      </c>
      <c r="AP315" s="17">
        <v>19252.842000000001</v>
      </c>
      <c r="AQ315" s="18">
        <v>314117.90000000002</v>
      </c>
      <c r="AR315" s="17">
        <f t="shared" si="197"/>
        <v>294865.05800000002</v>
      </c>
      <c r="AS315" s="17">
        <v>0.08</v>
      </c>
      <c r="AT315" s="18">
        <v>0</v>
      </c>
      <c r="AU315" s="17">
        <f t="shared" si="198"/>
        <v>-0.08</v>
      </c>
      <c r="AV315" s="17">
        <v>164897.614749</v>
      </c>
      <c r="AW315" s="18">
        <v>1262584.6189999999</v>
      </c>
      <c r="AX315" s="20">
        <f t="shared" si="199"/>
        <v>1097687.004251</v>
      </c>
    </row>
    <row r="316" spans="2:50" x14ac:dyDescent="0.3">
      <c r="B316" s="16" t="s">
        <v>401</v>
      </c>
      <c r="C316" s="17">
        <v>2152.0949999999998</v>
      </c>
      <c r="D316" s="18">
        <v>1800.153</v>
      </c>
      <c r="E316" s="17">
        <f t="shared" si="185"/>
        <v>-351.94199999999978</v>
      </c>
      <c r="F316" s="17">
        <v>80752.369432000007</v>
      </c>
      <c r="G316" s="18">
        <v>32366.944</v>
      </c>
      <c r="H316" s="17">
        <f t="shared" si="186"/>
        <v>-48385.425432000004</v>
      </c>
      <c r="I316" s="17">
        <v>3340.4090000000001</v>
      </c>
      <c r="J316" s="18">
        <v>2250.1689999999999</v>
      </c>
      <c r="K316" s="17">
        <f t="shared" si="187"/>
        <v>-1090.2400000000002</v>
      </c>
      <c r="L316" s="17">
        <v>734.40899999999999</v>
      </c>
      <c r="M316" s="18">
        <v>161.804</v>
      </c>
      <c r="N316" s="17">
        <f t="shared" si="169"/>
        <v>-572.60500000000002</v>
      </c>
      <c r="O316" s="17">
        <v>15.163</v>
      </c>
      <c r="P316" s="18">
        <v>0</v>
      </c>
      <c r="Q316" s="17">
        <f t="shared" si="188"/>
        <v>-15.163</v>
      </c>
      <c r="R316" s="17">
        <v>2951.73</v>
      </c>
      <c r="S316" s="18">
        <v>2032.8230000000001</v>
      </c>
      <c r="T316" s="17">
        <f t="shared" si="189"/>
        <v>-918.90699999999993</v>
      </c>
      <c r="U316" s="17">
        <v>187.17599999999999</v>
      </c>
      <c r="V316" s="18">
        <v>199.59</v>
      </c>
      <c r="W316" s="17">
        <f t="shared" si="190"/>
        <v>12.414000000000016</v>
      </c>
      <c r="X316" s="17">
        <v>33.883000000000003</v>
      </c>
      <c r="Y316" s="18">
        <v>26.6</v>
      </c>
      <c r="Z316" s="17">
        <f t="shared" si="191"/>
        <v>-7.2830000000000013</v>
      </c>
      <c r="AA316" s="17">
        <v>540.47900000000004</v>
      </c>
      <c r="AB316" s="18">
        <v>197.01</v>
      </c>
      <c r="AC316" s="17">
        <f t="shared" si="192"/>
        <v>-343.46900000000005</v>
      </c>
      <c r="AD316" s="17">
        <v>52859.663</v>
      </c>
      <c r="AE316" s="18">
        <v>17292.080999999998</v>
      </c>
      <c r="AF316" s="17">
        <f t="shared" si="193"/>
        <v>-35567.582000000002</v>
      </c>
      <c r="AG316" s="17">
        <v>1578.9943820000001</v>
      </c>
      <c r="AH316" s="18">
        <v>803.35699999999997</v>
      </c>
      <c r="AI316" s="17">
        <f t="shared" si="194"/>
        <v>-775.63738200000012</v>
      </c>
      <c r="AJ316" s="17">
        <v>12029.03831</v>
      </c>
      <c r="AK316" s="18">
        <v>1045.5429999999999</v>
      </c>
      <c r="AL316" s="17">
        <f t="shared" si="195"/>
        <v>-10983.49531</v>
      </c>
      <c r="AM316" s="17">
        <v>13956.03974</v>
      </c>
      <c r="AN316" s="18">
        <v>13189.876</v>
      </c>
      <c r="AO316" s="17">
        <f t="shared" si="196"/>
        <v>-766.16373999999996</v>
      </c>
      <c r="AP316" s="17">
        <v>5</v>
      </c>
      <c r="AQ316" s="18">
        <v>26.53</v>
      </c>
      <c r="AR316" s="17">
        <f t="shared" si="197"/>
        <v>21.53</v>
      </c>
      <c r="AS316" s="17">
        <v>354.68</v>
      </c>
      <c r="AT316" s="18">
        <v>0</v>
      </c>
      <c r="AU316" s="17">
        <f t="shared" si="198"/>
        <v>-354.68</v>
      </c>
      <c r="AV316" s="17">
        <v>1940.366</v>
      </c>
      <c r="AW316" s="18">
        <v>1829.9760000000001</v>
      </c>
      <c r="AX316" s="20">
        <f t="shared" si="199"/>
        <v>-110.38999999999987</v>
      </c>
    </row>
    <row r="317" spans="2:50" x14ac:dyDescent="0.3">
      <c r="B317" s="16" t="s">
        <v>469</v>
      </c>
      <c r="C317" s="17">
        <v>0</v>
      </c>
      <c r="D317" s="18">
        <v>0.8</v>
      </c>
      <c r="E317" s="17">
        <f t="shared" si="185"/>
        <v>0.8</v>
      </c>
      <c r="F317" s="17">
        <v>47169.586130000003</v>
      </c>
      <c r="G317" s="18">
        <v>60525.944000000003</v>
      </c>
      <c r="H317" s="17">
        <f t="shared" si="186"/>
        <v>13356.35787</v>
      </c>
      <c r="I317" s="17">
        <v>70284.728000000003</v>
      </c>
      <c r="J317" s="18">
        <v>82008.815000000002</v>
      </c>
      <c r="K317" s="17">
        <f t="shared" si="187"/>
        <v>11724.087</v>
      </c>
      <c r="L317" s="17">
        <v>0</v>
      </c>
      <c r="M317" s="18">
        <v>0</v>
      </c>
      <c r="N317" s="17">
        <f t="shared" si="169"/>
        <v>0</v>
      </c>
      <c r="O317" s="17">
        <v>0</v>
      </c>
      <c r="P317" s="18">
        <v>0</v>
      </c>
      <c r="Q317" s="17">
        <f t="shared" si="188"/>
        <v>0</v>
      </c>
      <c r="R317" s="17">
        <v>67834.785999999993</v>
      </c>
      <c r="S317" s="18">
        <v>75235.180999999997</v>
      </c>
      <c r="T317" s="17">
        <f t="shared" si="189"/>
        <v>7400.3950000000041</v>
      </c>
      <c r="U317" s="17">
        <v>67834.785999999993</v>
      </c>
      <c r="V317" s="18">
        <v>75235.180999999997</v>
      </c>
      <c r="W317" s="17">
        <f t="shared" si="190"/>
        <v>7400.3950000000041</v>
      </c>
      <c r="X317" s="17">
        <v>0</v>
      </c>
      <c r="Y317" s="18">
        <v>0</v>
      </c>
      <c r="Z317" s="17">
        <f t="shared" si="191"/>
        <v>0</v>
      </c>
      <c r="AA317" s="17">
        <v>1538.9760000000001</v>
      </c>
      <c r="AB317" s="18">
        <v>5723.74</v>
      </c>
      <c r="AC317" s="17">
        <f t="shared" si="192"/>
        <v>4184.7639999999992</v>
      </c>
      <c r="AD317" s="17">
        <v>35811.246800000001</v>
      </c>
      <c r="AE317" s="18">
        <v>46997.319000000003</v>
      </c>
      <c r="AF317" s="17">
        <f t="shared" si="193"/>
        <v>11186.072200000002</v>
      </c>
      <c r="AG317" s="17">
        <v>188.7261</v>
      </c>
      <c r="AH317" s="18">
        <v>521.04200000000003</v>
      </c>
      <c r="AI317" s="17">
        <f t="shared" si="194"/>
        <v>332.31590000000006</v>
      </c>
      <c r="AJ317" s="17">
        <v>1407.671</v>
      </c>
      <c r="AK317" s="18">
        <v>1238.367</v>
      </c>
      <c r="AL317" s="17">
        <f t="shared" si="195"/>
        <v>-169.30400000000009</v>
      </c>
      <c r="AM317" s="17">
        <v>10672.10823</v>
      </c>
      <c r="AN317" s="18">
        <v>12759.91</v>
      </c>
      <c r="AO317" s="17">
        <f t="shared" si="196"/>
        <v>2087.80177</v>
      </c>
      <c r="AP317" s="17">
        <v>0</v>
      </c>
      <c r="AQ317" s="18">
        <v>0</v>
      </c>
      <c r="AR317" s="17">
        <f t="shared" si="197"/>
        <v>0</v>
      </c>
      <c r="AS317" s="17">
        <v>0</v>
      </c>
      <c r="AT317" s="18">
        <v>0</v>
      </c>
      <c r="AU317" s="17">
        <f t="shared" si="198"/>
        <v>0</v>
      </c>
      <c r="AV317" s="17">
        <v>0.8</v>
      </c>
      <c r="AW317" s="18">
        <v>60</v>
      </c>
      <c r="AX317" s="20">
        <f t="shared" si="199"/>
        <v>59.2</v>
      </c>
    </row>
    <row r="318" spans="2:50" x14ac:dyDescent="0.3">
      <c r="B318" s="16" t="s">
        <v>122</v>
      </c>
      <c r="C318" s="17">
        <v>149722.28406000001</v>
      </c>
      <c r="D318" s="18">
        <v>188220.85200000001</v>
      </c>
      <c r="E318" s="17">
        <f t="shared" si="185"/>
        <v>38498.567940000008</v>
      </c>
      <c r="F318" s="17">
        <v>49433.635310999998</v>
      </c>
      <c r="G318" s="18">
        <v>80602.410999999993</v>
      </c>
      <c r="H318" s="17">
        <f t="shared" si="186"/>
        <v>31168.775688999995</v>
      </c>
      <c r="I318" s="17">
        <v>46535.150999999998</v>
      </c>
      <c r="J318" s="18">
        <v>40998.673000000003</v>
      </c>
      <c r="K318" s="17">
        <f t="shared" si="187"/>
        <v>-5536.4779999999955</v>
      </c>
      <c r="L318" s="17">
        <v>0</v>
      </c>
      <c r="M318" s="18">
        <v>0</v>
      </c>
      <c r="N318" s="17">
        <f t="shared" si="169"/>
        <v>0</v>
      </c>
      <c r="O318" s="17">
        <v>0</v>
      </c>
      <c r="P318" s="18">
        <v>69.046000000000006</v>
      </c>
      <c r="Q318" s="17">
        <f t="shared" si="188"/>
        <v>69.046000000000006</v>
      </c>
      <c r="R318" s="17">
        <v>3123.66</v>
      </c>
      <c r="S318" s="18">
        <v>4049.6970000000001</v>
      </c>
      <c r="T318" s="17">
        <f t="shared" si="189"/>
        <v>926.03700000000026</v>
      </c>
      <c r="U318" s="17">
        <v>3080.5650000000001</v>
      </c>
      <c r="V318" s="18">
        <v>3828.5720000000001</v>
      </c>
      <c r="W318" s="17">
        <f t="shared" si="190"/>
        <v>748.00700000000006</v>
      </c>
      <c r="X318" s="17">
        <v>0.752</v>
      </c>
      <c r="Y318" s="18">
        <v>1116.5920000000001</v>
      </c>
      <c r="Z318" s="17">
        <f t="shared" si="191"/>
        <v>1115.8400000000001</v>
      </c>
      <c r="AA318" s="17">
        <v>754.1</v>
      </c>
      <c r="AB318" s="18">
        <v>9.2880000000000003</v>
      </c>
      <c r="AC318" s="17">
        <f t="shared" si="192"/>
        <v>-744.81200000000001</v>
      </c>
      <c r="AD318" s="17">
        <v>5427.4025000000001</v>
      </c>
      <c r="AE318" s="18">
        <v>27283.547999999999</v>
      </c>
      <c r="AF318" s="17">
        <f t="shared" si="193"/>
        <v>21856.145499999999</v>
      </c>
      <c r="AG318" s="17">
        <v>4789.3361610000002</v>
      </c>
      <c r="AH318" s="18">
        <v>5316.8819999999996</v>
      </c>
      <c r="AI318" s="17">
        <f t="shared" si="194"/>
        <v>527.54583899999943</v>
      </c>
      <c r="AJ318" s="17">
        <v>0</v>
      </c>
      <c r="AK318" s="18">
        <v>338.19200000000001</v>
      </c>
      <c r="AL318" s="17">
        <f t="shared" si="195"/>
        <v>338.19200000000001</v>
      </c>
      <c r="AM318" s="17">
        <v>14937.910099999999</v>
      </c>
      <c r="AN318" s="18">
        <v>12405.058000000001</v>
      </c>
      <c r="AO318" s="17">
        <f t="shared" si="196"/>
        <v>-2532.8520999999982</v>
      </c>
      <c r="AP318" s="17">
        <v>38295.9</v>
      </c>
      <c r="AQ318" s="18">
        <v>71822.460000000006</v>
      </c>
      <c r="AR318" s="17">
        <f t="shared" si="197"/>
        <v>33526.560000000005</v>
      </c>
      <c r="AS318" s="17">
        <v>28845.3</v>
      </c>
      <c r="AT318" s="18">
        <v>0</v>
      </c>
      <c r="AU318" s="17">
        <f t="shared" si="198"/>
        <v>-28845.3</v>
      </c>
      <c r="AV318" s="17">
        <v>187812.60961000001</v>
      </c>
      <c r="AW318" s="18">
        <v>259302.67800000001</v>
      </c>
      <c r="AX318" s="20">
        <f t="shared" si="199"/>
        <v>71490.06839</v>
      </c>
    </row>
    <row r="319" spans="2:50" x14ac:dyDescent="0.3">
      <c r="B319" s="16" t="s">
        <v>299</v>
      </c>
      <c r="C319" s="17">
        <v>304.60300000000001</v>
      </c>
      <c r="D319" s="18">
        <v>297.13200000000001</v>
      </c>
      <c r="E319" s="17">
        <f t="shared" si="185"/>
        <v>-7.4710000000000036</v>
      </c>
      <c r="F319" s="17">
        <v>2517.5189999999998</v>
      </c>
      <c r="G319" s="18">
        <v>9244.2810000000009</v>
      </c>
      <c r="H319" s="17">
        <f t="shared" si="186"/>
        <v>6726.7620000000006</v>
      </c>
      <c r="I319" s="17">
        <v>23387.751</v>
      </c>
      <c r="J319" s="18">
        <v>14849.373</v>
      </c>
      <c r="K319" s="17">
        <f t="shared" si="187"/>
        <v>-8538.3780000000006</v>
      </c>
      <c r="L319" s="17">
        <v>0</v>
      </c>
      <c r="M319" s="18">
        <v>0</v>
      </c>
      <c r="N319" s="17">
        <f t="shared" si="169"/>
        <v>0</v>
      </c>
      <c r="O319" s="17">
        <v>8237.1880000000001</v>
      </c>
      <c r="P319" s="18">
        <v>5002.277</v>
      </c>
      <c r="Q319" s="17">
        <f t="shared" si="188"/>
        <v>-3234.9110000000001</v>
      </c>
      <c r="R319" s="17">
        <v>719.529</v>
      </c>
      <c r="S319" s="18">
        <v>4567.4369999999999</v>
      </c>
      <c r="T319" s="17">
        <f t="shared" si="189"/>
        <v>3847.9079999999999</v>
      </c>
      <c r="U319" s="17">
        <v>127.5</v>
      </c>
      <c r="V319" s="18">
        <v>5</v>
      </c>
      <c r="W319" s="17">
        <f t="shared" si="190"/>
        <v>-122.5</v>
      </c>
      <c r="X319" s="17">
        <v>0</v>
      </c>
      <c r="Y319" s="18">
        <v>4.8000000000000001E-2</v>
      </c>
      <c r="Z319" s="17">
        <f t="shared" si="191"/>
        <v>4.8000000000000001E-2</v>
      </c>
      <c r="AA319" s="17">
        <v>5.46</v>
      </c>
      <c r="AB319" s="18">
        <v>4.8620000000000001</v>
      </c>
      <c r="AC319" s="17">
        <f t="shared" si="192"/>
        <v>-0.59799999999999986</v>
      </c>
      <c r="AD319" s="17">
        <v>5150.5619999999999</v>
      </c>
      <c r="AE319" s="18">
        <v>7507.0780000000004</v>
      </c>
      <c r="AF319" s="17">
        <f t="shared" si="193"/>
        <v>2356.5160000000005</v>
      </c>
      <c r="AG319" s="17">
        <v>4.484</v>
      </c>
      <c r="AH319" s="18">
        <v>1.27</v>
      </c>
      <c r="AI319" s="17">
        <f t="shared" si="194"/>
        <v>-3.214</v>
      </c>
      <c r="AJ319" s="17">
        <v>0</v>
      </c>
      <c r="AK319" s="18">
        <v>0</v>
      </c>
      <c r="AL319" s="17">
        <f t="shared" si="195"/>
        <v>0</v>
      </c>
      <c r="AM319" s="17">
        <v>11793.228999999999</v>
      </c>
      <c r="AN319" s="18">
        <v>11946.865</v>
      </c>
      <c r="AO319" s="17">
        <f t="shared" si="196"/>
        <v>153.63600000000042</v>
      </c>
      <c r="AP319" s="17">
        <v>0</v>
      </c>
      <c r="AQ319" s="18">
        <v>0</v>
      </c>
      <c r="AR319" s="17">
        <f t="shared" si="197"/>
        <v>0</v>
      </c>
      <c r="AS319" s="17">
        <v>2.15</v>
      </c>
      <c r="AT319" s="18">
        <v>0</v>
      </c>
      <c r="AU319" s="17">
        <f t="shared" si="198"/>
        <v>-2.15</v>
      </c>
      <c r="AV319" s="17">
        <v>297.27100000000002</v>
      </c>
      <c r="AW319" s="18">
        <v>363.226</v>
      </c>
      <c r="AX319" s="20">
        <f t="shared" si="199"/>
        <v>65.954999999999984</v>
      </c>
    </row>
    <row r="320" spans="2:50" x14ac:dyDescent="0.3">
      <c r="B320" s="16" t="s">
        <v>273</v>
      </c>
      <c r="C320" s="17">
        <v>208.68235000000001</v>
      </c>
      <c r="D320" s="18">
        <v>1381.866</v>
      </c>
      <c r="E320" s="17">
        <f t="shared" si="185"/>
        <v>1173.1836499999999</v>
      </c>
      <c r="F320" s="17">
        <v>3151.2462</v>
      </c>
      <c r="G320" s="18">
        <v>3381.0230000000001</v>
      </c>
      <c r="H320" s="17">
        <f t="shared" si="186"/>
        <v>229.77680000000009</v>
      </c>
      <c r="I320" s="17">
        <v>13250</v>
      </c>
      <c r="J320" s="18">
        <v>10072.608</v>
      </c>
      <c r="K320" s="17">
        <f t="shared" si="187"/>
        <v>-3177.3919999999998</v>
      </c>
      <c r="L320" s="17">
        <v>0</v>
      </c>
      <c r="M320" s="18">
        <v>0</v>
      </c>
      <c r="N320" s="17">
        <f t="shared" si="169"/>
        <v>0</v>
      </c>
      <c r="O320" s="17">
        <v>0</v>
      </c>
      <c r="P320" s="18">
        <v>111.8</v>
      </c>
      <c r="Q320" s="17">
        <f t="shared" si="188"/>
        <v>111.8</v>
      </c>
      <c r="R320" s="17">
        <v>596.55999999999995</v>
      </c>
      <c r="S320" s="18">
        <v>303.48</v>
      </c>
      <c r="T320" s="17">
        <f t="shared" si="189"/>
        <v>-293.07999999999993</v>
      </c>
      <c r="U320" s="17">
        <v>593.16</v>
      </c>
      <c r="V320" s="18">
        <v>169.9</v>
      </c>
      <c r="W320" s="17">
        <f t="shared" si="190"/>
        <v>-423.26</v>
      </c>
      <c r="X320" s="17">
        <v>0.7</v>
      </c>
      <c r="Y320" s="18">
        <v>6.4000000000000001E-2</v>
      </c>
      <c r="Z320" s="17">
        <f t="shared" si="191"/>
        <v>-0.6359999999999999</v>
      </c>
      <c r="AA320" s="17">
        <v>0</v>
      </c>
      <c r="AB320" s="18">
        <v>1192</v>
      </c>
      <c r="AC320" s="17">
        <f t="shared" si="192"/>
        <v>1192</v>
      </c>
      <c r="AD320" s="17">
        <v>280.71499999999997</v>
      </c>
      <c r="AE320" s="18">
        <v>79.057000000000002</v>
      </c>
      <c r="AF320" s="17">
        <f t="shared" si="193"/>
        <v>-201.65799999999996</v>
      </c>
      <c r="AG320" s="17">
        <v>2.6589999999999998</v>
      </c>
      <c r="AH320" s="18">
        <v>13.654999999999999</v>
      </c>
      <c r="AI320" s="17">
        <f t="shared" si="194"/>
        <v>10.995999999999999</v>
      </c>
      <c r="AJ320" s="17">
        <v>0.61329999999999996</v>
      </c>
      <c r="AK320" s="18">
        <v>29.1</v>
      </c>
      <c r="AL320" s="17">
        <f t="shared" si="195"/>
        <v>28.486700000000003</v>
      </c>
      <c r="AM320" s="17">
        <v>2264.4254700000001</v>
      </c>
      <c r="AN320" s="18">
        <v>11749.789000000001</v>
      </c>
      <c r="AO320" s="17">
        <f t="shared" si="196"/>
        <v>9485.3635300000005</v>
      </c>
      <c r="AP320" s="17">
        <v>0</v>
      </c>
      <c r="AQ320" s="18">
        <v>5.0000000000000001E-3</v>
      </c>
      <c r="AR320" s="17">
        <f t="shared" si="197"/>
        <v>5.0000000000000001E-3</v>
      </c>
      <c r="AS320" s="17">
        <v>13250</v>
      </c>
      <c r="AT320" s="18">
        <v>0</v>
      </c>
      <c r="AU320" s="17">
        <f t="shared" si="198"/>
        <v>-13250</v>
      </c>
      <c r="AV320" s="17">
        <v>214.25577999999999</v>
      </c>
      <c r="AW320" s="18">
        <v>1468.3520000000001</v>
      </c>
      <c r="AX320" s="20">
        <f t="shared" si="199"/>
        <v>1254.0962200000001</v>
      </c>
    </row>
    <row r="321" spans="2:51" x14ac:dyDescent="0.3">
      <c r="B321" s="16" t="s">
        <v>257</v>
      </c>
      <c r="C321" s="17">
        <v>3997.3546999999999</v>
      </c>
      <c r="D321" s="18">
        <v>2880.0790000000002</v>
      </c>
      <c r="E321" s="17">
        <f t="shared" si="185"/>
        <v>-1117.2756999999997</v>
      </c>
      <c r="F321" s="17">
        <v>894321.26795899996</v>
      </c>
      <c r="G321" s="18">
        <v>204047.046</v>
      </c>
      <c r="H321" s="17">
        <f t="shared" si="186"/>
        <v>-690274.22195899999</v>
      </c>
      <c r="I321" s="17">
        <v>81678.986600000004</v>
      </c>
      <c r="J321" s="18">
        <v>61901.351999999999</v>
      </c>
      <c r="K321" s="17">
        <f t="shared" si="187"/>
        <v>-19777.634600000005</v>
      </c>
      <c r="L321" s="17">
        <v>0</v>
      </c>
      <c r="M321" s="18">
        <v>0</v>
      </c>
      <c r="N321" s="17">
        <f t="shared" si="169"/>
        <v>0</v>
      </c>
      <c r="O321" s="17">
        <v>5840.424</v>
      </c>
      <c r="P321" s="18">
        <v>15291.692999999999</v>
      </c>
      <c r="Q321" s="17">
        <f t="shared" si="188"/>
        <v>9451.2690000000002</v>
      </c>
      <c r="R321" s="17">
        <v>8086.1549999999997</v>
      </c>
      <c r="S321" s="18">
        <v>44919.642999999996</v>
      </c>
      <c r="T321" s="17">
        <f t="shared" si="189"/>
        <v>36833.487999999998</v>
      </c>
      <c r="U321" s="17">
        <v>3127.0309999999999</v>
      </c>
      <c r="V321" s="18">
        <v>6834.1769999999997</v>
      </c>
      <c r="W321" s="17">
        <f t="shared" si="190"/>
        <v>3707.1459999999997</v>
      </c>
      <c r="X321" s="17">
        <v>87.225999999999999</v>
      </c>
      <c r="Y321" s="18">
        <v>25.901</v>
      </c>
      <c r="Z321" s="17">
        <f t="shared" si="191"/>
        <v>-61.325000000000003</v>
      </c>
      <c r="AA321" s="17">
        <v>42389.62715</v>
      </c>
      <c r="AB321" s="18">
        <v>45077.497000000003</v>
      </c>
      <c r="AC321" s="17">
        <f t="shared" si="192"/>
        <v>2687.8698500000028</v>
      </c>
      <c r="AD321" s="17">
        <v>850884.47977500001</v>
      </c>
      <c r="AE321" s="18">
        <v>134690.24600000001</v>
      </c>
      <c r="AF321" s="17">
        <f t="shared" si="193"/>
        <v>-716194.23377499997</v>
      </c>
      <c r="AG321" s="17">
        <v>10235.113828</v>
      </c>
      <c r="AH321" s="18">
        <v>10504.544</v>
      </c>
      <c r="AI321" s="17">
        <f t="shared" si="194"/>
        <v>269.43017200000031</v>
      </c>
      <c r="AJ321" s="17">
        <v>18844.036</v>
      </c>
      <c r="AK321" s="18">
        <v>0</v>
      </c>
      <c r="AL321" s="17">
        <f t="shared" si="195"/>
        <v>-18844.036</v>
      </c>
      <c r="AM321" s="17">
        <v>30254.349493000002</v>
      </c>
      <c r="AN321" s="18">
        <v>10371.66</v>
      </c>
      <c r="AO321" s="17">
        <f t="shared" si="196"/>
        <v>-19882.689493000002</v>
      </c>
      <c r="AP321" s="17">
        <v>0</v>
      </c>
      <c r="AQ321" s="18">
        <v>0</v>
      </c>
      <c r="AR321" s="17">
        <f t="shared" si="197"/>
        <v>0</v>
      </c>
      <c r="AS321" s="17">
        <v>15237.1405</v>
      </c>
      <c r="AT321" s="18">
        <v>0</v>
      </c>
      <c r="AU321" s="17">
        <f t="shared" si="198"/>
        <v>-15237.1405</v>
      </c>
      <c r="AV321" s="17">
        <v>3914.391568</v>
      </c>
      <c r="AW321" s="18">
        <v>23238.985000000001</v>
      </c>
      <c r="AX321" s="20">
        <f t="shared" si="199"/>
        <v>19324.593432000001</v>
      </c>
    </row>
    <row r="322" spans="2:51" x14ac:dyDescent="0.3">
      <c r="B322" s="16" t="s">
        <v>429</v>
      </c>
      <c r="C322" s="17">
        <v>0.35849999999999999</v>
      </c>
      <c r="D322" s="18">
        <v>0.38600000000000001</v>
      </c>
      <c r="E322" s="17">
        <f t="shared" si="185"/>
        <v>2.7500000000000024E-2</v>
      </c>
      <c r="F322" s="17">
        <v>6443.2355040000002</v>
      </c>
      <c r="G322" s="18">
        <v>12738.39</v>
      </c>
      <c r="H322" s="17">
        <f t="shared" si="186"/>
        <v>6295.1544959999992</v>
      </c>
      <c r="I322" s="17">
        <v>8167.18</v>
      </c>
      <c r="J322" s="18">
        <v>9553.6119999999992</v>
      </c>
      <c r="K322" s="17">
        <f t="shared" si="187"/>
        <v>1386.4319999999989</v>
      </c>
      <c r="L322" s="17">
        <v>0</v>
      </c>
      <c r="M322" s="18">
        <v>0</v>
      </c>
      <c r="N322" s="17">
        <f t="shared" si="169"/>
        <v>0</v>
      </c>
      <c r="O322" s="17">
        <v>0</v>
      </c>
      <c r="P322" s="18">
        <v>0</v>
      </c>
      <c r="Q322" s="17">
        <f t="shared" si="188"/>
        <v>0</v>
      </c>
      <c r="R322" s="17">
        <v>60.991</v>
      </c>
      <c r="S322" s="18">
        <v>0.192</v>
      </c>
      <c r="T322" s="17">
        <f t="shared" si="189"/>
        <v>-60.798999999999999</v>
      </c>
      <c r="U322" s="17">
        <v>60.991</v>
      </c>
      <c r="V322" s="18">
        <v>0.192</v>
      </c>
      <c r="W322" s="17">
        <f t="shared" si="190"/>
        <v>-60.798999999999999</v>
      </c>
      <c r="X322" s="17">
        <v>0</v>
      </c>
      <c r="Y322" s="18">
        <v>0</v>
      </c>
      <c r="Z322" s="17">
        <f t="shared" si="191"/>
        <v>0</v>
      </c>
      <c r="AA322" s="17">
        <v>58.119</v>
      </c>
      <c r="AB322" s="18">
        <v>8148.8680000000004</v>
      </c>
      <c r="AC322" s="17">
        <f t="shared" si="192"/>
        <v>8090.7490000000007</v>
      </c>
      <c r="AD322" s="17">
        <v>3416.6945300000002</v>
      </c>
      <c r="AE322" s="18">
        <v>1195.306</v>
      </c>
      <c r="AF322" s="17">
        <f t="shared" si="193"/>
        <v>-2221.3885300000002</v>
      </c>
      <c r="AG322" s="17">
        <v>968.85170000000005</v>
      </c>
      <c r="AH322" s="18">
        <v>2815.5079999999998</v>
      </c>
      <c r="AI322" s="17">
        <f t="shared" si="194"/>
        <v>1846.6562999999996</v>
      </c>
      <c r="AJ322" s="17">
        <v>13.894259999999999</v>
      </c>
      <c r="AK322" s="18">
        <v>42.720999999999997</v>
      </c>
      <c r="AL322" s="17">
        <f t="shared" si="195"/>
        <v>28.826739999999997</v>
      </c>
      <c r="AM322" s="17">
        <v>2248.9257339999999</v>
      </c>
      <c r="AN322" s="18">
        <v>10089.584000000001</v>
      </c>
      <c r="AO322" s="17">
        <f t="shared" si="196"/>
        <v>7840.6582660000004</v>
      </c>
      <c r="AP322" s="17">
        <v>0</v>
      </c>
      <c r="AQ322" s="18">
        <v>0</v>
      </c>
      <c r="AR322" s="17">
        <f t="shared" si="197"/>
        <v>0</v>
      </c>
      <c r="AS322" s="17">
        <v>7842.78</v>
      </c>
      <c r="AT322" s="18">
        <v>0</v>
      </c>
      <c r="AU322" s="17">
        <f t="shared" si="198"/>
        <v>-7842.78</v>
      </c>
      <c r="AV322" s="17">
        <v>0.51778000000000002</v>
      </c>
      <c r="AW322" s="18">
        <v>0.20899999999999999</v>
      </c>
      <c r="AX322" s="20">
        <f t="shared" si="199"/>
        <v>-0.30878000000000005</v>
      </c>
    </row>
    <row r="323" spans="2:51" x14ac:dyDescent="0.3">
      <c r="B323" s="16" t="s">
        <v>540</v>
      </c>
      <c r="C323" s="17">
        <v>2287.6932999999999</v>
      </c>
      <c r="D323" s="18">
        <v>390862.38</v>
      </c>
      <c r="E323" s="17">
        <f t="shared" si="185"/>
        <v>388574.68670000002</v>
      </c>
      <c r="F323" s="17">
        <v>38744.846255999997</v>
      </c>
      <c r="G323" s="18">
        <v>29888.669000000002</v>
      </c>
      <c r="H323" s="17">
        <f t="shared" si="186"/>
        <v>-8856.1772559999954</v>
      </c>
      <c r="I323" s="17">
        <v>105809.52889</v>
      </c>
      <c r="J323" s="18">
        <v>142441.59700000001</v>
      </c>
      <c r="K323" s="17">
        <f t="shared" si="187"/>
        <v>36632.068110000007</v>
      </c>
      <c r="L323" s="17">
        <v>0</v>
      </c>
      <c r="M323" s="18">
        <v>0</v>
      </c>
      <c r="N323" s="17">
        <f t="shared" si="169"/>
        <v>0</v>
      </c>
      <c r="O323" s="17">
        <v>7722.6</v>
      </c>
      <c r="P323" s="18">
        <v>20776.076000000001</v>
      </c>
      <c r="Q323" s="17">
        <f t="shared" si="188"/>
        <v>13053.476000000001</v>
      </c>
      <c r="R323" s="17">
        <v>19434.195</v>
      </c>
      <c r="S323" s="18">
        <v>27387.865000000002</v>
      </c>
      <c r="T323" s="17">
        <f t="shared" si="189"/>
        <v>7953.6700000000019</v>
      </c>
      <c r="U323" s="17">
        <v>11711.496999999999</v>
      </c>
      <c r="V323" s="18">
        <v>6593.8469999999998</v>
      </c>
      <c r="W323" s="17">
        <f t="shared" si="190"/>
        <v>-5117.6499999999996</v>
      </c>
      <c r="X323" s="17">
        <v>0.1036</v>
      </c>
      <c r="Y323" s="18">
        <v>783.80100000000004</v>
      </c>
      <c r="Z323" s="17">
        <f t="shared" si="191"/>
        <v>783.69740000000002</v>
      </c>
      <c r="AA323" s="17">
        <v>4602.8109999999997</v>
      </c>
      <c r="AB323" s="18">
        <v>90.144000000000005</v>
      </c>
      <c r="AC323" s="17">
        <f t="shared" si="192"/>
        <v>-4512.6669999999995</v>
      </c>
      <c r="AD323" s="17">
        <v>37627.963445000001</v>
      </c>
      <c r="AE323" s="18">
        <v>39419.635999999999</v>
      </c>
      <c r="AF323" s="17">
        <f t="shared" si="193"/>
        <v>1791.6725549999974</v>
      </c>
      <c r="AG323" s="17">
        <v>14839.05105</v>
      </c>
      <c r="AH323" s="18">
        <v>15900.912</v>
      </c>
      <c r="AI323" s="17">
        <f t="shared" si="194"/>
        <v>1061.8609500000002</v>
      </c>
      <c r="AJ323" s="17">
        <v>2179.7089150000002</v>
      </c>
      <c r="AK323" s="18">
        <v>2459.5680000000002</v>
      </c>
      <c r="AL323" s="17">
        <f t="shared" si="195"/>
        <v>279.85908500000005</v>
      </c>
      <c r="AM323" s="17">
        <v>9305.8077460000004</v>
      </c>
      <c r="AN323" s="18">
        <v>9139.5460000000003</v>
      </c>
      <c r="AO323" s="17">
        <f t="shared" si="196"/>
        <v>-166.26174600000013</v>
      </c>
      <c r="AP323" s="17">
        <v>6.5890000000000004E-2</v>
      </c>
      <c r="AQ323" s="18">
        <v>76449.8</v>
      </c>
      <c r="AR323" s="17">
        <f t="shared" si="197"/>
        <v>76449.734110000005</v>
      </c>
      <c r="AS323" s="17">
        <v>57115.3</v>
      </c>
      <c r="AT323" s="18">
        <v>0</v>
      </c>
      <c r="AU323" s="17">
        <f t="shared" si="198"/>
        <v>-57115.3</v>
      </c>
      <c r="AV323" s="17">
        <v>1737.0617999999999</v>
      </c>
      <c r="AW323" s="18">
        <v>468011.17300000001</v>
      </c>
      <c r="AX323" s="20">
        <f t="shared" si="199"/>
        <v>466274.11119999998</v>
      </c>
    </row>
    <row r="324" spans="2:51" x14ac:dyDescent="0.3">
      <c r="B324" s="16" t="s">
        <v>525</v>
      </c>
      <c r="C324" s="17">
        <v>4.6242999999999999</v>
      </c>
      <c r="D324" s="18">
        <v>2</v>
      </c>
      <c r="E324" s="17">
        <f t="shared" si="185"/>
        <v>-2.6242999999999999</v>
      </c>
      <c r="F324" s="17">
        <v>993.06190000000004</v>
      </c>
      <c r="G324" s="18">
        <v>1426.2449999999999</v>
      </c>
      <c r="H324" s="17">
        <f t="shared" si="186"/>
        <v>433.18309999999985</v>
      </c>
      <c r="I324" s="17">
        <v>8080.03</v>
      </c>
      <c r="J324" s="18">
        <v>7492.7749999999996</v>
      </c>
      <c r="K324" s="17">
        <f t="shared" si="187"/>
        <v>-587.25500000000011</v>
      </c>
      <c r="L324" s="17">
        <v>0</v>
      </c>
      <c r="M324" s="18">
        <v>0</v>
      </c>
      <c r="N324" s="17">
        <f t="shared" si="169"/>
        <v>0</v>
      </c>
      <c r="O324" s="17">
        <v>0</v>
      </c>
      <c r="P324" s="18">
        <v>0</v>
      </c>
      <c r="Q324" s="17">
        <f t="shared" si="188"/>
        <v>0</v>
      </c>
      <c r="R324" s="17">
        <v>0</v>
      </c>
      <c r="S324" s="18">
        <v>0</v>
      </c>
      <c r="T324" s="17">
        <f t="shared" si="189"/>
        <v>0</v>
      </c>
      <c r="U324" s="17">
        <v>0</v>
      </c>
      <c r="V324" s="18">
        <v>0</v>
      </c>
      <c r="W324" s="17">
        <f t="shared" si="190"/>
        <v>0</v>
      </c>
      <c r="X324" s="17">
        <v>0</v>
      </c>
      <c r="Y324" s="18">
        <v>0</v>
      </c>
      <c r="Z324" s="17">
        <f t="shared" si="191"/>
        <v>0</v>
      </c>
      <c r="AA324" s="17">
        <v>9.3800000000000008</v>
      </c>
      <c r="AB324" s="18">
        <v>0.96399999999999997</v>
      </c>
      <c r="AC324" s="17">
        <f t="shared" si="192"/>
        <v>-8.4160000000000004</v>
      </c>
      <c r="AD324" s="17">
        <v>70.512</v>
      </c>
      <c r="AE324" s="18">
        <v>111.99</v>
      </c>
      <c r="AF324" s="17">
        <f t="shared" si="193"/>
        <v>41.477999999999994</v>
      </c>
      <c r="AG324" s="17">
        <v>23.4666</v>
      </c>
      <c r="AH324" s="18">
        <v>19.643000000000001</v>
      </c>
      <c r="AI324" s="17">
        <f t="shared" si="194"/>
        <v>-3.823599999999999</v>
      </c>
      <c r="AJ324" s="17">
        <v>0</v>
      </c>
      <c r="AK324" s="18">
        <v>0</v>
      </c>
      <c r="AL324" s="17">
        <f t="shared" si="195"/>
        <v>0</v>
      </c>
      <c r="AM324" s="17">
        <v>8972.3475999999991</v>
      </c>
      <c r="AN324" s="18">
        <v>8786.4189999999999</v>
      </c>
      <c r="AO324" s="17">
        <f t="shared" si="196"/>
        <v>-185.92859999999928</v>
      </c>
      <c r="AP324" s="17">
        <v>0</v>
      </c>
      <c r="AQ324" s="18">
        <v>0</v>
      </c>
      <c r="AR324" s="17">
        <f t="shared" si="197"/>
        <v>0</v>
      </c>
      <c r="AS324" s="17">
        <v>0</v>
      </c>
      <c r="AT324" s="18">
        <v>0</v>
      </c>
      <c r="AU324" s="17">
        <f t="shared" si="198"/>
        <v>0</v>
      </c>
      <c r="AV324" s="17">
        <v>2.0099999999999998</v>
      </c>
      <c r="AW324" s="18">
        <v>2.004</v>
      </c>
      <c r="AX324" s="20">
        <f t="shared" si="199"/>
        <v>-5.9999999999997833E-3</v>
      </c>
    </row>
    <row r="325" spans="2:51" x14ac:dyDescent="0.3">
      <c r="B325" s="16" t="s">
        <v>339</v>
      </c>
      <c r="C325" s="17">
        <v>795.71</v>
      </c>
      <c r="D325" s="18">
        <v>1285.2</v>
      </c>
      <c r="E325" s="17">
        <f t="shared" si="185"/>
        <v>489.49</v>
      </c>
      <c r="F325" s="17">
        <v>13351.524799999999</v>
      </c>
      <c r="G325" s="18">
        <v>5135.1239999999998</v>
      </c>
      <c r="H325" s="17">
        <f t="shared" si="186"/>
        <v>-8216.4007999999994</v>
      </c>
      <c r="I325" s="17">
        <v>19882.404999999999</v>
      </c>
      <c r="J325" s="18">
        <v>4347.9040000000005</v>
      </c>
      <c r="K325" s="17">
        <f t="shared" si="187"/>
        <v>-15534.500999999998</v>
      </c>
      <c r="L325" s="17">
        <v>0</v>
      </c>
      <c r="M325" s="18">
        <v>0</v>
      </c>
      <c r="N325" s="17">
        <f t="shared" si="169"/>
        <v>0</v>
      </c>
      <c r="O325" s="17">
        <v>0</v>
      </c>
      <c r="P325" s="18">
        <v>0</v>
      </c>
      <c r="Q325" s="17">
        <f t="shared" si="188"/>
        <v>0</v>
      </c>
      <c r="R325" s="17">
        <v>1459.39</v>
      </c>
      <c r="S325" s="18">
        <v>408.6</v>
      </c>
      <c r="T325" s="17">
        <f t="shared" si="189"/>
        <v>-1050.79</v>
      </c>
      <c r="U325" s="17">
        <v>0</v>
      </c>
      <c r="V325" s="18">
        <v>408.6</v>
      </c>
      <c r="W325" s="17">
        <f t="shared" si="190"/>
        <v>408.6</v>
      </c>
      <c r="X325" s="17">
        <v>4271.6360000000004</v>
      </c>
      <c r="Y325" s="18">
        <v>3.282</v>
      </c>
      <c r="Z325" s="17">
        <f t="shared" si="191"/>
        <v>-4268.3540000000003</v>
      </c>
      <c r="AA325" s="17">
        <v>143.67599999999999</v>
      </c>
      <c r="AB325" s="18">
        <v>125.742</v>
      </c>
      <c r="AC325" s="17">
        <f t="shared" si="192"/>
        <v>-17.933999999999983</v>
      </c>
      <c r="AD325" s="17">
        <v>1576.5451</v>
      </c>
      <c r="AE325" s="18">
        <v>1206.634</v>
      </c>
      <c r="AF325" s="17">
        <f t="shared" si="193"/>
        <v>-369.91110000000003</v>
      </c>
      <c r="AG325" s="17">
        <v>478.82900000000001</v>
      </c>
      <c r="AH325" s="18">
        <v>458.20100000000002</v>
      </c>
      <c r="AI325" s="17">
        <f t="shared" si="194"/>
        <v>-20.627999999999986</v>
      </c>
      <c r="AJ325" s="17">
        <v>137.37100000000001</v>
      </c>
      <c r="AK325" s="18">
        <v>41.65</v>
      </c>
      <c r="AL325" s="17">
        <f t="shared" si="195"/>
        <v>-95.721000000000004</v>
      </c>
      <c r="AM325" s="17">
        <v>9231.1856000000007</v>
      </c>
      <c r="AN325" s="18">
        <v>8487.1190000000006</v>
      </c>
      <c r="AO325" s="17">
        <f t="shared" si="196"/>
        <v>-744.06660000000011</v>
      </c>
      <c r="AP325" s="17">
        <v>3.0999999999999999E-3</v>
      </c>
      <c r="AQ325" s="18">
        <v>0</v>
      </c>
      <c r="AR325" s="17">
        <f t="shared" si="197"/>
        <v>-3.0999999999999999E-3</v>
      </c>
      <c r="AS325" s="17">
        <v>15352.84</v>
      </c>
      <c r="AT325" s="18">
        <v>0</v>
      </c>
      <c r="AU325" s="17">
        <f t="shared" si="198"/>
        <v>-15352.84</v>
      </c>
      <c r="AV325" s="17">
        <v>1378.1670999999999</v>
      </c>
      <c r="AW325" s="18">
        <v>37</v>
      </c>
      <c r="AX325" s="20">
        <f t="shared" si="199"/>
        <v>-1341.1670999999999</v>
      </c>
    </row>
    <row r="326" spans="2:51" x14ac:dyDescent="0.3">
      <c r="B326" s="16" t="s">
        <v>219</v>
      </c>
      <c r="C326" s="17">
        <v>150812961.12799999</v>
      </c>
      <c r="D326" s="18">
        <v>200930140.22999999</v>
      </c>
      <c r="E326" s="17">
        <f t="shared" si="185"/>
        <v>50117179.101999998</v>
      </c>
      <c r="F326" s="17">
        <v>53506346.772</v>
      </c>
      <c r="G326" s="18">
        <v>52522070.803000003</v>
      </c>
      <c r="H326" s="17">
        <f t="shared" si="186"/>
        <v>-984275.96899999678</v>
      </c>
      <c r="I326" s="17">
        <v>81318.78</v>
      </c>
      <c r="J326" s="18">
        <v>112.754</v>
      </c>
      <c r="K326" s="17">
        <f t="shared" si="187"/>
        <v>-81206.025999999998</v>
      </c>
      <c r="L326" s="17">
        <v>0</v>
      </c>
      <c r="M326" s="18">
        <v>0</v>
      </c>
      <c r="N326" s="17">
        <f t="shared" si="169"/>
        <v>0</v>
      </c>
      <c r="O326" s="17">
        <v>74085.3</v>
      </c>
      <c r="P326" s="18">
        <v>0</v>
      </c>
      <c r="Q326" s="17">
        <f t="shared" si="188"/>
        <v>-74085.3</v>
      </c>
      <c r="R326" s="17">
        <v>1283208.1000000001</v>
      </c>
      <c r="S326" s="18">
        <v>1255997.5</v>
      </c>
      <c r="T326" s="17">
        <f t="shared" si="189"/>
        <v>-27210.600000000093</v>
      </c>
      <c r="U326" s="17">
        <v>1209102.8</v>
      </c>
      <c r="V326" s="18">
        <v>1255997.5</v>
      </c>
      <c r="W326" s="17">
        <f t="shared" si="190"/>
        <v>46894.699999999953</v>
      </c>
      <c r="X326" s="17">
        <v>1063791.6000000001</v>
      </c>
      <c r="Y326" s="18">
        <v>6</v>
      </c>
      <c r="Z326" s="17">
        <f t="shared" si="191"/>
        <v>-1063785.6000000001</v>
      </c>
      <c r="AA326" s="17">
        <v>20688.3</v>
      </c>
      <c r="AB326" s="18">
        <v>1473.76</v>
      </c>
      <c r="AC326" s="17">
        <f t="shared" si="192"/>
        <v>-19214.54</v>
      </c>
      <c r="AD326" s="17">
        <v>1091566.1240000001</v>
      </c>
      <c r="AE326" s="18">
        <v>19463.094000000001</v>
      </c>
      <c r="AF326" s="17">
        <f t="shared" si="193"/>
        <v>-1072103.03</v>
      </c>
      <c r="AG326" s="17">
        <v>2224.2060000000001</v>
      </c>
      <c r="AH326" s="18">
        <v>1634.93</v>
      </c>
      <c r="AI326" s="17">
        <f t="shared" si="194"/>
        <v>-589.27600000000007</v>
      </c>
      <c r="AJ326" s="17">
        <v>0</v>
      </c>
      <c r="AK326" s="18">
        <v>0</v>
      </c>
      <c r="AL326" s="17">
        <f t="shared" si="195"/>
        <v>0</v>
      </c>
      <c r="AM326" s="17">
        <v>10789.1</v>
      </c>
      <c r="AN326" s="18">
        <v>8387.52</v>
      </c>
      <c r="AO326" s="17">
        <f t="shared" si="196"/>
        <v>-2401.58</v>
      </c>
      <c r="AP326" s="17">
        <v>50113831.799999997</v>
      </c>
      <c r="AQ326" s="18">
        <v>51233991.899999999</v>
      </c>
      <c r="AR326" s="17">
        <f t="shared" si="197"/>
        <v>1120160.1000000015</v>
      </c>
      <c r="AS326" s="17">
        <v>249.4</v>
      </c>
      <c r="AT326" s="18">
        <v>0</v>
      </c>
      <c r="AU326" s="17">
        <f t="shared" si="198"/>
        <v>-249.4</v>
      </c>
      <c r="AV326" s="17">
        <v>200928109.84999999</v>
      </c>
      <c r="AW326" s="18">
        <v>252165360.98300001</v>
      </c>
      <c r="AX326" s="20">
        <f t="shared" si="199"/>
        <v>51237251.133000016</v>
      </c>
    </row>
    <row r="327" spans="2:51" x14ac:dyDescent="0.3">
      <c r="B327" s="16" t="s">
        <v>620</v>
      </c>
      <c r="C327" s="17">
        <v>1016.772</v>
      </c>
      <c r="D327" s="18">
        <v>1043.616</v>
      </c>
      <c r="E327" s="17">
        <f t="shared" si="185"/>
        <v>26.843999999999937</v>
      </c>
      <c r="F327" s="17">
        <v>41433.020479999999</v>
      </c>
      <c r="G327" s="18">
        <v>7019.3329999999996</v>
      </c>
      <c r="H327" s="17">
        <f t="shared" si="186"/>
        <v>-34413.687480000001</v>
      </c>
      <c r="I327" s="17">
        <v>15315.4</v>
      </c>
      <c r="J327" s="18">
        <v>5031.7439999999997</v>
      </c>
      <c r="K327" s="17">
        <f t="shared" si="187"/>
        <v>-10283.655999999999</v>
      </c>
      <c r="L327" s="17">
        <v>0</v>
      </c>
      <c r="M327" s="18">
        <v>0</v>
      </c>
      <c r="N327" s="17">
        <f t="shared" si="169"/>
        <v>0</v>
      </c>
      <c r="O327" s="17">
        <v>0</v>
      </c>
      <c r="P327" s="18">
        <v>0</v>
      </c>
      <c r="Q327" s="17">
        <f t="shared" si="188"/>
        <v>0</v>
      </c>
      <c r="R327" s="17">
        <v>297.72899999999998</v>
      </c>
      <c r="S327" s="18">
        <v>3852.1689999999999</v>
      </c>
      <c r="T327" s="17">
        <f t="shared" si="189"/>
        <v>3554.44</v>
      </c>
      <c r="U327" s="17">
        <v>12.129</v>
      </c>
      <c r="V327" s="18">
        <v>3544.9690000000001</v>
      </c>
      <c r="W327" s="17">
        <f t="shared" si="190"/>
        <v>3532.84</v>
      </c>
      <c r="X327" s="17">
        <v>0</v>
      </c>
      <c r="Y327" s="18">
        <v>0.96399999999999997</v>
      </c>
      <c r="Z327" s="17">
        <f t="shared" si="191"/>
        <v>0.96399999999999997</v>
      </c>
      <c r="AA327" s="17">
        <v>221.16</v>
      </c>
      <c r="AB327" s="18">
        <v>130.30000000000001</v>
      </c>
      <c r="AC327" s="17">
        <f t="shared" si="192"/>
        <v>-90.859999999999985</v>
      </c>
      <c r="AD327" s="17">
        <v>39.648000000000003</v>
      </c>
      <c r="AE327" s="18">
        <v>227.29900000000001</v>
      </c>
      <c r="AF327" s="17">
        <f t="shared" si="193"/>
        <v>187.65100000000001</v>
      </c>
      <c r="AG327" s="17">
        <v>34230.760280000002</v>
      </c>
      <c r="AH327" s="18">
        <v>101.11199999999999</v>
      </c>
      <c r="AI327" s="17">
        <f t="shared" si="194"/>
        <v>-34129.648280000001</v>
      </c>
      <c r="AJ327" s="17">
        <v>0</v>
      </c>
      <c r="AK327" s="18">
        <v>9.4710000000000001</v>
      </c>
      <c r="AL327" s="17">
        <f t="shared" si="195"/>
        <v>9.4710000000000001</v>
      </c>
      <c r="AM327" s="17">
        <v>15150.0432</v>
      </c>
      <c r="AN327" s="18">
        <v>7742.6210000000001</v>
      </c>
      <c r="AO327" s="17">
        <f t="shared" si="196"/>
        <v>-7407.4222</v>
      </c>
      <c r="AP327" s="17">
        <v>0</v>
      </c>
      <c r="AQ327" s="18">
        <v>0</v>
      </c>
      <c r="AR327" s="17">
        <f t="shared" si="197"/>
        <v>0</v>
      </c>
      <c r="AS327" s="17">
        <v>6781.65</v>
      </c>
      <c r="AT327" s="18">
        <v>0</v>
      </c>
      <c r="AU327" s="17">
        <f t="shared" si="198"/>
        <v>-6781.65</v>
      </c>
      <c r="AV327" s="17">
        <v>1044.202</v>
      </c>
      <c r="AW327" s="18">
        <v>1030.7570000000001</v>
      </c>
      <c r="AX327" s="20">
        <f t="shared" si="199"/>
        <v>-13.444999999999936</v>
      </c>
    </row>
    <row r="328" spans="2:51" x14ac:dyDescent="0.3">
      <c r="B328" s="16" t="s">
        <v>600</v>
      </c>
      <c r="C328" s="17">
        <v>0</v>
      </c>
      <c r="D328" s="18">
        <v>0</v>
      </c>
      <c r="E328" s="17">
        <f t="shared" si="185"/>
        <v>0</v>
      </c>
      <c r="F328" s="17">
        <v>148.78173000000001</v>
      </c>
      <c r="G328" s="18">
        <v>321.01600000000002</v>
      </c>
      <c r="H328" s="17">
        <f t="shared" si="186"/>
        <v>172.23427000000001</v>
      </c>
      <c r="I328" s="17">
        <v>6445.98</v>
      </c>
      <c r="J328" s="18">
        <v>7493.19</v>
      </c>
      <c r="K328" s="17">
        <f t="shared" si="187"/>
        <v>1047.21</v>
      </c>
      <c r="L328" s="17">
        <v>0</v>
      </c>
      <c r="M328" s="18">
        <v>0</v>
      </c>
      <c r="N328" s="17">
        <f t="shared" ref="N328:N391" si="200">M328-L328</f>
        <v>0</v>
      </c>
      <c r="O328" s="17">
        <v>0</v>
      </c>
      <c r="P328" s="18">
        <v>0</v>
      </c>
      <c r="Q328" s="17">
        <f t="shared" si="188"/>
        <v>0</v>
      </c>
      <c r="R328" s="17">
        <v>0</v>
      </c>
      <c r="S328" s="18">
        <v>85.965999999999994</v>
      </c>
      <c r="T328" s="17">
        <f t="shared" si="189"/>
        <v>85.965999999999994</v>
      </c>
      <c r="U328" s="17">
        <v>0</v>
      </c>
      <c r="V328" s="18">
        <v>85.965999999999994</v>
      </c>
      <c r="W328" s="17">
        <f t="shared" si="190"/>
        <v>85.965999999999994</v>
      </c>
      <c r="X328" s="17">
        <v>0</v>
      </c>
      <c r="Y328" s="18">
        <v>2.3010000000000002</v>
      </c>
      <c r="Z328" s="17">
        <f t="shared" si="191"/>
        <v>2.3010000000000002</v>
      </c>
      <c r="AA328" s="17">
        <v>1.401</v>
      </c>
      <c r="AB328" s="18">
        <v>0.15</v>
      </c>
      <c r="AC328" s="17">
        <f t="shared" si="192"/>
        <v>-1.2510000000000001</v>
      </c>
      <c r="AD328" s="17">
        <v>1.3048</v>
      </c>
      <c r="AE328" s="18">
        <v>3.9689999999999999</v>
      </c>
      <c r="AF328" s="17">
        <f t="shared" si="193"/>
        <v>2.6642000000000001</v>
      </c>
      <c r="AG328" s="17">
        <v>2.0674999999999999</v>
      </c>
      <c r="AH328" s="18">
        <v>7.1879999999999997</v>
      </c>
      <c r="AI328" s="17">
        <f t="shared" si="194"/>
        <v>5.1204999999999998</v>
      </c>
      <c r="AJ328" s="17">
        <v>60.13</v>
      </c>
      <c r="AK328" s="18">
        <v>68.081999999999994</v>
      </c>
      <c r="AL328" s="17">
        <f t="shared" si="195"/>
        <v>7.9519999999999911</v>
      </c>
      <c r="AM328" s="17">
        <v>6529.8584300000002</v>
      </c>
      <c r="AN328" s="18">
        <v>7640.2939999999999</v>
      </c>
      <c r="AO328" s="17">
        <f t="shared" si="196"/>
        <v>1110.4355699999996</v>
      </c>
      <c r="AP328" s="17">
        <v>0</v>
      </c>
      <c r="AQ328" s="18">
        <v>0</v>
      </c>
      <c r="AR328" s="17">
        <f t="shared" si="197"/>
        <v>0</v>
      </c>
      <c r="AS328" s="17">
        <v>0</v>
      </c>
      <c r="AT328" s="18">
        <v>0</v>
      </c>
      <c r="AU328" s="17">
        <f t="shared" si="198"/>
        <v>0</v>
      </c>
      <c r="AV328" s="17">
        <v>0</v>
      </c>
      <c r="AW328" s="18">
        <v>6.2560000000000002</v>
      </c>
      <c r="AX328" s="20">
        <f t="shared" si="199"/>
        <v>6.2560000000000002</v>
      </c>
    </row>
    <row r="329" spans="2:51" x14ac:dyDescent="0.3">
      <c r="B329" s="16" t="s">
        <v>151</v>
      </c>
      <c r="C329" s="17">
        <v>134.6002</v>
      </c>
      <c r="D329" s="18">
        <v>531.25599999999997</v>
      </c>
      <c r="E329" s="17">
        <f t="shared" si="185"/>
        <v>396.6558</v>
      </c>
      <c r="F329" s="17">
        <v>4418.6489300000003</v>
      </c>
      <c r="G329" s="18">
        <v>18437.096000000001</v>
      </c>
      <c r="H329" s="17">
        <f t="shared" si="186"/>
        <v>14018.447070000002</v>
      </c>
      <c r="I329" s="17">
        <v>30204.697</v>
      </c>
      <c r="J329" s="18">
        <v>22533.89</v>
      </c>
      <c r="K329" s="17">
        <f t="shared" si="187"/>
        <v>-7670.8070000000007</v>
      </c>
      <c r="L329" s="17">
        <v>0</v>
      </c>
      <c r="M329" s="18">
        <v>0</v>
      </c>
      <c r="N329" s="17">
        <f t="shared" si="200"/>
        <v>0</v>
      </c>
      <c r="O329" s="17">
        <v>0</v>
      </c>
      <c r="P329" s="18">
        <v>0</v>
      </c>
      <c r="Q329" s="17">
        <f t="shared" si="188"/>
        <v>0</v>
      </c>
      <c r="R329" s="17">
        <v>1132.2068999999999</v>
      </c>
      <c r="S329" s="18">
        <v>8154.2610000000004</v>
      </c>
      <c r="T329" s="17">
        <f t="shared" si="189"/>
        <v>7022.0541000000003</v>
      </c>
      <c r="U329" s="17">
        <v>181.4169</v>
      </c>
      <c r="V329" s="18">
        <v>4983.07</v>
      </c>
      <c r="W329" s="17">
        <f t="shared" si="190"/>
        <v>4801.6530999999995</v>
      </c>
      <c r="X329" s="17">
        <v>0</v>
      </c>
      <c r="Y329" s="18">
        <v>0</v>
      </c>
      <c r="Z329" s="17">
        <f t="shared" si="191"/>
        <v>0</v>
      </c>
      <c r="AA329" s="17">
        <v>16525.8125</v>
      </c>
      <c r="AB329" s="18">
        <v>22127.417000000001</v>
      </c>
      <c r="AC329" s="17">
        <f t="shared" si="192"/>
        <v>5601.6045000000013</v>
      </c>
      <c r="AD329" s="17">
        <v>1455.7641000000001</v>
      </c>
      <c r="AE329" s="18">
        <v>2224.5949999999998</v>
      </c>
      <c r="AF329" s="17">
        <f t="shared" si="193"/>
        <v>768.8308999999997</v>
      </c>
      <c r="AG329" s="17">
        <v>441.5333</v>
      </c>
      <c r="AH329" s="18">
        <v>73.022000000000006</v>
      </c>
      <c r="AI329" s="17">
        <f t="shared" si="194"/>
        <v>-368.51130000000001</v>
      </c>
      <c r="AJ329" s="17">
        <v>13.978999999999999</v>
      </c>
      <c r="AK329" s="18">
        <v>0</v>
      </c>
      <c r="AL329" s="17">
        <f t="shared" si="195"/>
        <v>-13.978999999999999</v>
      </c>
      <c r="AM329" s="17">
        <v>4666.1993300000004</v>
      </c>
      <c r="AN329" s="18">
        <v>7078.848</v>
      </c>
      <c r="AO329" s="17">
        <f t="shared" si="196"/>
        <v>2412.6486699999996</v>
      </c>
      <c r="AP329" s="17">
        <v>0</v>
      </c>
      <c r="AQ329" s="18">
        <v>0</v>
      </c>
      <c r="AR329" s="17">
        <f t="shared" si="197"/>
        <v>0</v>
      </c>
      <c r="AS329" s="17">
        <v>488.57900000000001</v>
      </c>
      <c r="AT329" s="18">
        <v>0</v>
      </c>
      <c r="AU329" s="17">
        <f t="shared" si="198"/>
        <v>-488.57900000000001</v>
      </c>
      <c r="AV329" s="17">
        <v>10033.871999999999</v>
      </c>
      <c r="AW329" s="18">
        <v>1844.0989999999999</v>
      </c>
      <c r="AX329" s="20">
        <f t="shared" si="199"/>
        <v>-8189.7729999999992</v>
      </c>
    </row>
    <row r="330" spans="2:51" x14ac:dyDescent="0.3">
      <c r="B330" s="16" t="s">
        <v>608</v>
      </c>
      <c r="C330" s="17">
        <v>8032323.0420000004</v>
      </c>
      <c r="D330" s="18">
        <v>0.80900000000000005</v>
      </c>
      <c r="E330" s="17">
        <f t="shared" si="185"/>
        <v>-8032322.233</v>
      </c>
      <c r="F330" s="17">
        <v>75426.565199999997</v>
      </c>
      <c r="G330" s="18">
        <v>2965.4389999999999</v>
      </c>
      <c r="H330" s="17">
        <f t="shared" si="186"/>
        <v>-72461.126199999999</v>
      </c>
      <c r="I330" s="17">
        <v>28653.584999999999</v>
      </c>
      <c r="J330" s="18">
        <v>15269</v>
      </c>
      <c r="K330" s="17">
        <f t="shared" si="187"/>
        <v>-13384.584999999999</v>
      </c>
      <c r="L330" s="17">
        <v>0</v>
      </c>
      <c r="M330" s="18">
        <v>0</v>
      </c>
      <c r="N330" s="17">
        <f t="shared" si="200"/>
        <v>0</v>
      </c>
      <c r="O330" s="17">
        <v>0</v>
      </c>
      <c r="P330" s="18">
        <v>0</v>
      </c>
      <c r="Q330" s="17">
        <f t="shared" si="188"/>
        <v>0</v>
      </c>
      <c r="R330" s="17">
        <v>1624.7</v>
      </c>
      <c r="S330" s="18">
        <v>8.6999999999999993</v>
      </c>
      <c r="T330" s="17">
        <f t="shared" si="189"/>
        <v>-1616</v>
      </c>
      <c r="U330" s="17">
        <v>1624.7</v>
      </c>
      <c r="V330" s="18">
        <v>8.6999999999999993</v>
      </c>
      <c r="W330" s="17">
        <f t="shared" si="190"/>
        <v>-1616</v>
      </c>
      <c r="X330" s="17">
        <v>63874</v>
      </c>
      <c r="Y330" s="18">
        <v>0</v>
      </c>
      <c r="Z330" s="17">
        <f t="shared" si="191"/>
        <v>-63874</v>
      </c>
      <c r="AA330" s="17">
        <v>0</v>
      </c>
      <c r="AB330" s="18">
        <v>0</v>
      </c>
      <c r="AC330" s="17">
        <f t="shared" si="192"/>
        <v>0</v>
      </c>
      <c r="AD330" s="17">
        <v>3724.3270000000002</v>
      </c>
      <c r="AE330" s="18">
        <v>11775.584000000001</v>
      </c>
      <c r="AF330" s="17">
        <f t="shared" si="193"/>
        <v>8051.2570000000005</v>
      </c>
      <c r="AG330" s="17">
        <v>2539.4591999999998</v>
      </c>
      <c r="AH330" s="18">
        <v>5.1790000000000003</v>
      </c>
      <c r="AI330" s="17">
        <f t="shared" si="194"/>
        <v>-2534.2801999999997</v>
      </c>
      <c r="AJ330" s="17">
        <v>0</v>
      </c>
      <c r="AK330" s="18">
        <v>0</v>
      </c>
      <c r="AL330" s="17">
        <f t="shared" si="195"/>
        <v>0</v>
      </c>
      <c r="AM330" s="17">
        <v>27842.01</v>
      </c>
      <c r="AN330" s="18">
        <v>6444.7169999999996</v>
      </c>
      <c r="AO330" s="17">
        <f t="shared" si="196"/>
        <v>-21397.292999999998</v>
      </c>
      <c r="AP330" s="17">
        <v>3196.038</v>
      </c>
      <c r="AQ330" s="18">
        <v>0</v>
      </c>
      <c r="AR330" s="17">
        <f t="shared" si="197"/>
        <v>-3196.038</v>
      </c>
      <c r="AS330" s="17">
        <v>466.79599999999999</v>
      </c>
      <c r="AT330" s="18">
        <v>0</v>
      </c>
      <c r="AU330" s="17">
        <f t="shared" si="198"/>
        <v>-466.79599999999999</v>
      </c>
      <c r="AV330" s="17">
        <v>8036331.9000000004</v>
      </c>
      <c r="AW330" s="18">
        <v>1.0680000000000001</v>
      </c>
      <c r="AX330" s="20">
        <f t="shared" si="199"/>
        <v>-8036330.8320000004</v>
      </c>
    </row>
    <row r="331" spans="2:51" x14ac:dyDescent="0.3">
      <c r="B331" s="16" t="s">
        <v>296</v>
      </c>
      <c r="C331" s="17">
        <v>43.241</v>
      </c>
      <c r="D331" s="18">
        <v>3.5979999999999999</v>
      </c>
      <c r="E331" s="17">
        <f t="shared" si="185"/>
        <v>-39.643000000000001</v>
      </c>
      <c r="F331" s="17">
        <v>3311.4558350000002</v>
      </c>
      <c r="G331" s="18">
        <v>3662.4270000000001</v>
      </c>
      <c r="H331" s="17">
        <f t="shared" si="186"/>
        <v>350.97116499999993</v>
      </c>
      <c r="I331" s="17">
        <v>4744.3509999999997</v>
      </c>
      <c r="J331" s="18">
        <v>5130.3310000000001</v>
      </c>
      <c r="K331" s="17">
        <f t="shared" si="187"/>
        <v>385.98000000000047</v>
      </c>
      <c r="L331" s="17">
        <v>0</v>
      </c>
      <c r="M331" s="18">
        <v>0</v>
      </c>
      <c r="N331" s="17">
        <f t="shared" si="200"/>
        <v>0</v>
      </c>
      <c r="O331" s="17">
        <v>0</v>
      </c>
      <c r="P331" s="18">
        <v>0</v>
      </c>
      <c r="Q331" s="17">
        <f t="shared" si="188"/>
        <v>0</v>
      </c>
      <c r="R331" s="17">
        <v>850.33699999999999</v>
      </c>
      <c r="S331" s="18">
        <v>851.76099999999997</v>
      </c>
      <c r="T331" s="17">
        <f t="shared" si="189"/>
        <v>1.4239999999999782</v>
      </c>
      <c r="U331" s="17">
        <v>819.90899999999999</v>
      </c>
      <c r="V331" s="18">
        <v>775.2</v>
      </c>
      <c r="W331" s="17">
        <f t="shared" si="190"/>
        <v>-44.708999999999946</v>
      </c>
      <c r="X331" s="17">
        <v>0</v>
      </c>
      <c r="Y331" s="18">
        <v>0</v>
      </c>
      <c r="Z331" s="17">
        <f t="shared" si="191"/>
        <v>0</v>
      </c>
      <c r="AA331" s="17">
        <v>0</v>
      </c>
      <c r="AB331" s="18">
        <v>0</v>
      </c>
      <c r="AC331" s="17">
        <f t="shared" si="192"/>
        <v>0</v>
      </c>
      <c r="AD331" s="17">
        <v>1659.4680000000001</v>
      </c>
      <c r="AE331" s="18">
        <v>1711.2750000000001</v>
      </c>
      <c r="AF331" s="17">
        <f t="shared" si="193"/>
        <v>51.807000000000016</v>
      </c>
      <c r="AG331" s="17">
        <v>4.6965399999999997</v>
      </c>
      <c r="AH331" s="18">
        <v>3.1219999999999999</v>
      </c>
      <c r="AI331" s="17">
        <f t="shared" si="194"/>
        <v>-1.5745399999999998</v>
      </c>
      <c r="AJ331" s="17">
        <v>0</v>
      </c>
      <c r="AK331" s="18">
        <v>0</v>
      </c>
      <c r="AL331" s="17">
        <f t="shared" si="195"/>
        <v>0</v>
      </c>
      <c r="AM331" s="17">
        <v>5580.9483</v>
      </c>
      <c r="AN331" s="18">
        <v>6177.4350000000004</v>
      </c>
      <c r="AO331" s="17">
        <f t="shared" si="196"/>
        <v>596.48670000000038</v>
      </c>
      <c r="AP331" s="17">
        <v>0</v>
      </c>
      <c r="AQ331" s="18">
        <v>0</v>
      </c>
      <c r="AR331" s="17">
        <f t="shared" si="197"/>
        <v>0</v>
      </c>
      <c r="AS331" s="17">
        <v>0</v>
      </c>
      <c r="AT331" s="18">
        <v>0</v>
      </c>
      <c r="AU331" s="17">
        <f t="shared" si="198"/>
        <v>0</v>
      </c>
      <c r="AV331" s="17">
        <v>3.5979999999999999</v>
      </c>
      <c r="AW331" s="18">
        <v>52.762999999999998</v>
      </c>
      <c r="AX331" s="20">
        <f t="shared" si="199"/>
        <v>49.164999999999999</v>
      </c>
    </row>
    <row r="332" spans="2:51" s="24" customFormat="1" x14ac:dyDescent="0.3">
      <c r="B332" s="16" t="s">
        <v>327</v>
      </c>
      <c r="C332" s="17">
        <v>161.57499999999999</v>
      </c>
      <c r="D332" s="18">
        <v>6.8000000000000005E-2</v>
      </c>
      <c r="E332" s="17">
        <f t="shared" si="185"/>
        <v>-161.50699999999998</v>
      </c>
      <c r="F332" s="17">
        <v>5725.1240619999999</v>
      </c>
      <c r="G332" s="18">
        <v>174743.80900000001</v>
      </c>
      <c r="H332" s="17">
        <f t="shared" si="186"/>
        <v>169018.68493800002</v>
      </c>
      <c r="I332" s="17">
        <v>4890</v>
      </c>
      <c r="J332" s="18">
        <v>0</v>
      </c>
      <c r="K332" s="17">
        <f t="shared" si="187"/>
        <v>-4890</v>
      </c>
      <c r="L332" s="17">
        <v>0</v>
      </c>
      <c r="M332" s="18">
        <v>0</v>
      </c>
      <c r="N332" s="17">
        <f t="shared" si="200"/>
        <v>0</v>
      </c>
      <c r="O332" s="17">
        <v>0</v>
      </c>
      <c r="P332" s="18">
        <v>0</v>
      </c>
      <c r="Q332" s="17">
        <f t="shared" si="188"/>
        <v>0</v>
      </c>
      <c r="R332" s="17">
        <v>0</v>
      </c>
      <c r="S332" s="18">
        <v>42174.81</v>
      </c>
      <c r="T332" s="17">
        <f t="shared" si="189"/>
        <v>42174.81</v>
      </c>
      <c r="U332" s="17">
        <v>0</v>
      </c>
      <c r="V332" s="18">
        <v>42159.1</v>
      </c>
      <c r="W332" s="17">
        <f t="shared" si="190"/>
        <v>42159.1</v>
      </c>
      <c r="X332" s="17">
        <v>6</v>
      </c>
      <c r="Y332" s="18">
        <v>0</v>
      </c>
      <c r="Z332" s="17">
        <f t="shared" si="191"/>
        <v>-6</v>
      </c>
      <c r="AA332" s="17">
        <v>75.971999999999994</v>
      </c>
      <c r="AB332" s="18">
        <v>126182.322</v>
      </c>
      <c r="AC332" s="17">
        <f t="shared" si="192"/>
        <v>126106.35</v>
      </c>
      <c r="AD332" s="17">
        <v>6162.2839999999997</v>
      </c>
      <c r="AE332" s="18">
        <v>205.35</v>
      </c>
      <c r="AF332" s="17">
        <f t="shared" si="193"/>
        <v>-5956.9339999999993</v>
      </c>
      <c r="AG332" s="17">
        <v>269.28706</v>
      </c>
      <c r="AH332" s="18">
        <v>191.55600000000001</v>
      </c>
      <c r="AI332" s="17">
        <f t="shared" si="194"/>
        <v>-77.731059999999985</v>
      </c>
      <c r="AJ332" s="17">
        <v>0</v>
      </c>
      <c r="AK332" s="18">
        <v>0</v>
      </c>
      <c r="AL332" s="17">
        <f t="shared" si="195"/>
        <v>0</v>
      </c>
      <c r="AM332" s="17">
        <v>4223.5240020000001</v>
      </c>
      <c r="AN332" s="18">
        <v>5989.4809999999998</v>
      </c>
      <c r="AO332" s="17">
        <f t="shared" si="196"/>
        <v>1765.9569979999997</v>
      </c>
      <c r="AP332" s="17">
        <v>0</v>
      </c>
      <c r="AQ332" s="18">
        <v>0</v>
      </c>
      <c r="AR332" s="17">
        <f t="shared" si="197"/>
        <v>0</v>
      </c>
      <c r="AS332" s="17">
        <v>0</v>
      </c>
      <c r="AT332" s="18">
        <v>0</v>
      </c>
      <c r="AU332" s="17">
        <f t="shared" si="198"/>
        <v>0</v>
      </c>
      <c r="AV332" s="17">
        <v>39.631999999999998</v>
      </c>
      <c r="AW332" s="18">
        <v>0.35799999999999998</v>
      </c>
      <c r="AX332" s="20">
        <f t="shared" si="199"/>
        <v>-39.274000000000001</v>
      </c>
      <c r="AY332" s="25"/>
    </row>
    <row r="333" spans="2:51" x14ac:dyDescent="0.3">
      <c r="B333" s="16" t="s">
        <v>414</v>
      </c>
      <c r="C333" s="17">
        <v>274.53044</v>
      </c>
      <c r="D333" s="18">
        <v>1235.778</v>
      </c>
      <c r="E333" s="17">
        <f t="shared" si="185"/>
        <v>961.24756000000002</v>
      </c>
      <c r="F333" s="17">
        <v>32888.116979999999</v>
      </c>
      <c r="G333" s="18">
        <v>24780.743999999999</v>
      </c>
      <c r="H333" s="17">
        <f t="shared" si="186"/>
        <v>-8107.3729800000001</v>
      </c>
      <c r="I333" s="17">
        <v>19208</v>
      </c>
      <c r="J333" s="18">
        <v>463.8</v>
      </c>
      <c r="K333" s="17">
        <f t="shared" si="187"/>
        <v>-18744.2</v>
      </c>
      <c r="L333" s="17">
        <v>0</v>
      </c>
      <c r="M333" s="18">
        <v>0</v>
      </c>
      <c r="N333" s="17">
        <f t="shared" si="200"/>
        <v>0</v>
      </c>
      <c r="O333" s="17">
        <v>831.899</v>
      </c>
      <c r="P333" s="18">
        <v>0</v>
      </c>
      <c r="Q333" s="17">
        <f t="shared" si="188"/>
        <v>-831.899</v>
      </c>
      <c r="R333" s="17">
        <v>1173.66778</v>
      </c>
      <c r="S333" s="18">
        <v>2179.7359999999999</v>
      </c>
      <c r="T333" s="17">
        <f t="shared" si="189"/>
        <v>1006.0682199999999</v>
      </c>
      <c r="U333" s="17">
        <v>8.82</v>
      </c>
      <c r="V333" s="18">
        <v>1706.8610000000001</v>
      </c>
      <c r="W333" s="17">
        <f t="shared" si="190"/>
        <v>1698.0410000000002</v>
      </c>
      <c r="X333" s="17">
        <v>0</v>
      </c>
      <c r="Y333" s="18">
        <v>0</v>
      </c>
      <c r="Z333" s="17">
        <f t="shared" si="191"/>
        <v>0</v>
      </c>
      <c r="AA333" s="17">
        <v>12.592000000000001</v>
      </c>
      <c r="AB333" s="18">
        <v>200.792</v>
      </c>
      <c r="AC333" s="17">
        <f t="shared" si="192"/>
        <v>188.2</v>
      </c>
      <c r="AD333" s="17">
        <v>16093.93363</v>
      </c>
      <c r="AE333" s="18">
        <v>7353.1750000000002</v>
      </c>
      <c r="AF333" s="17">
        <f t="shared" si="193"/>
        <v>-8740.7586300000003</v>
      </c>
      <c r="AG333" s="17">
        <v>6517.5278500000004</v>
      </c>
      <c r="AH333" s="18">
        <v>10711.697</v>
      </c>
      <c r="AI333" s="17">
        <f t="shared" si="194"/>
        <v>4194.1691499999997</v>
      </c>
      <c r="AJ333" s="17">
        <v>10.176</v>
      </c>
      <c r="AK333" s="18">
        <v>0</v>
      </c>
      <c r="AL333" s="17">
        <f t="shared" si="195"/>
        <v>-10.176</v>
      </c>
      <c r="AM333" s="17">
        <v>8310.7432599999993</v>
      </c>
      <c r="AN333" s="18">
        <v>5876.5709999999999</v>
      </c>
      <c r="AO333" s="17">
        <f t="shared" si="196"/>
        <v>-2434.1722599999994</v>
      </c>
      <c r="AP333" s="17">
        <v>0.13105</v>
      </c>
      <c r="AQ333" s="18">
        <v>0</v>
      </c>
      <c r="AR333" s="17">
        <f t="shared" si="197"/>
        <v>-0.13105</v>
      </c>
      <c r="AS333" s="17">
        <v>19216.96</v>
      </c>
      <c r="AT333" s="18">
        <v>0</v>
      </c>
      <c r="AU333" s="17">
        <f t="shared" si="198"/>
        <v>-19216.96</v>
      </c>
      <c r="AV333" s="17">
        <v>203.01685000000001</v>
      </c>
      <c r="AW333" s="18">
        <v>158.35300000000001</v>
      </c>
      <c r="AX333" s="20">
        <f t="shared" si="199"/>
        <v>-44.663849999999996</v>
      </c>
    </row>
    <row r="334" spans="2:51" x14ac:dyDescent="0.3">
      <c r="B334" s="16" t="s">
        <v>371</v>
      </c>
      <c r="C334" s="17">
        <v>0</v>
      </c>
      <c r="D334" s="18">
        <v>0</v>
      </c>
      <c r="E334" s="17">
        <f t="shared" si="185"/>
        <v>0</v>
      </c>
      <c r="F334" s="17">
        <v>14694.174999999999</v>
      </c>
      <c r="G334" s="18">
        <v>1907.308</v>
      </c>
      <c r="H334" s="17">
        <f t="shared" si="186"/>
        <v>-12786.866999999998</v>
      </c>
      <c r="I334" s="17">
        <v>4068.2</v>
      </c>
      <c r="J334" s="18">
        <v>5355.24</v>
      </c>
      <c r="K334" s="17">
        <f t="shared" si="187"/>
        <v>1287.04</v>
      </c>
      <c r="L334" s="17">
        <v>0</v>
      </c>
      <c r="M334" s="18">
        <v>0</v>
      </c>
      <c r="N334" s="17">
        <f t="shared" si="200"/>
        <v>0</v>
      </c>
      <c r="O334" s="17">
        <v>0</v>
      </c>
      <c r="P334" s="18">
        <v>0</v>
      </c>
      <c r="Q334" s="17">
        <f t="shared" si="188"/>
        <v>0</v>
      </c>
      <c r="R334" s="17">
        <v>2627.8229999999999</v>
      </c>
      <c r="S334" s="18">
        <v>1753.9949999999999</v>
      </c>
      <c r="T334" s="17">
        <f t="shared" si="189"/>
        <v>-873.82799999999997</v>
      </c>
      <c r="U334" s="17">
        <v>166.6</v>
      </c>
      <c r="V334" s="18">
        <v>24.105</v>
      </c>
      <c r="W334" s="17">
        <f t="shared" si="190"/>
        <v>-142.495</v>
      </c>
      <c r="X334" s="17">
        <v>0</v>
      </c>
      <c r="Y334" s="18">
        <v>0</v>
      </c>
      <c r="Z334" s="17">
        <f t="shared" si="191"/>
        <v>0</v>
      </c>
      <c r="AA334" s="17">
        <v>20</v>
      </c>
      <c r="AB334" s="18">
        <v>0</v>
      </c>
      <c r="AC334" s="17">
        <f t="shared" si="192"/>
        <v>-20</v>
      </c>
      <c r="AD334" s="17">
        <v>204.584</v>
      </c>
      <c r="AE334" s="18">
        <v>12.769</v>
      </c>
      <c r="AF334" s="17">
        <f t="shared" si="193"/>
        <v>-191.815</v>
      </c>
      <c r="AG334" s="17">
        <v>0.10299999999999999</v>
      </c>
      <c r="AH334" s="18">
        <v>0.10100000000000001</v>
      </c>
      <c r="AI334" s="17">
        <f t="shared" si="194"/>
        <v>-1.9999999999999879E-3</v>
      </c>
      <c r="AJ334" s="17">
        <v>0</v>
      </c>
      <c r="AK334" s="18">
        <v>0</v>
      </c>
      <c r="AL334" s="17">
        <f t="shared" si="195"/>
        <v>0</v>
      </c>
      <c r="AM334" s="17">
        <v>4408.7439999999997</v>
      </c>
      <c r="AN334" s="18">
        <v>5495.6809999999996</v>
      </c>
      <c r="AO334" s="17">
        <f t="shared" si="196"/>
        <v>1086.9369999999999</v>
      </c>
      <c r="AP334" s="17">
        <v>0</v>
      </c>
      <c r="AQ334" s="18">
        <v>0</v>
      </c>
      <c r="AR334" s="17">
        <f t="shared" si="197"/>
        <v>0</v>
      </c>
      <c r="AS334" s="17">
        <v>11501</v>
      </c>
      <c r="AT334" s="18">
        <v>0</v>
      </c>
      <c r="AU334" s="17">
        <f t="shared" si="198"/>
        <v>-11501</v>
      </c>
      <c r="AV334" s="17">
        <v>0.121</v>
      </c>
      <c r="AW334" s="18">
        <v>2E-3</v>
      </c>
      <c r="AX334" s="20">
        <f t="shared" si="199"/>
        <v>-0.11899999999999999</v>
      </c>
    </row>
    <row r="335" spans="2:51" x14ac:dyDescent="0.3">
      <c r="B335" s="16" t="s">
        <v>307</v>
      </c>
      <c r="C335" s="17">
        <v>71.659000000000006</v>
      </c>
      <c r="D335" s="18">
        <v>7.7439999999999998</v>
      </c>
      <c r="E335" s="17">
        <f t="shared" si="185"/>
        <v>-63.915000000000006</v>
      </c>
      <c r="F335" s="17">
        <v>8481.80357</v>
      </c>
      <c r="G335" s="18">
        <v>6332.1959999999999</v>
      </c>
      <c r="H335" s="17">
        <f t="shared" si="186"/>
        <v>-2149.6075700000001</v>
      </c>
      <c r="I335" s="17">
        <v>0</v>
      </c>
      <c r="J335" s="18">
        <v>4816.4359999999997</v>
      </c>
      <c r="K335" s="17">
        <f t="shared" si="187"/>
        <v>4816.4359999999997</v>
      </c>
      <c r="L335" s="17">
        <v>0</v>
      </c>
      <c r="M335" s="18">
        <v>0</v>
      </c>
      <c r="N335" s="17">
        <f t="shared" si="200"/>
        <v>0</v>
      </c>
      <c r="O335" s="17">
        <v>0</v>
      </c>
      <c r="P335" s="18">
        <v>0</v>
      </c>
      <c r="Q335" s="17">
        <f t="shared" si="188"/>
        <v>0</v>
      </c>
      <c r="R335" s="17">
        <v>7250.34</v>
      </c>
      <c r="S335" s="18">
        <v>4531.2460000000001</v>
      </c>
      <c r="T335" s="17">
        <f t="shared" si="189"/>
        <v>-2719.0940000000001</v>
      </c>
      <c r="U335" s="17">
        <v>7071.62</v>
      </c>
      <c r="V335" s="18">
        <v>4528.2460000000001</v>
      </c>
      <c r="W335" s="17">
        <f t="shared" si="190"/>
        <v>-2543.3739999999998</v>
      </c>
      <c r="X335" s="17">
        <v>0</v>
      </c>
      <c r="Y335" s="18">
        <v>0</v>
      </c>
      <c r="Z335" s="17">
        <f t="shared" si="191"/>
        <v>0</v>
      </c>
      <c r="AA335" s="17">
        <v>2.7120000000000002</v>
      </c>
      <c r="AB335" s="18">
        <v>0.21</v>
      </c>
      <c r="AC335" s="17">
        <f t="shared" si="192"/>
        <v>-2.5020000000000002</v>
      </c>
      <c r="AD335" s="17">
        <v>720.14566000000002</v>
      </c>
      <c r="AE335" s="18">
        <v>1254.248</v>
      </c>
      <c r="AF335" s="17">
        <f t="shared" si="193"/>
        <v>534.10234000000003</v>
      </c>
      <c r="AG335" s="17">
        <v>1.8616600000000001</v>
      </c>
      <c r="AH335" s="18">
        <v>10.507</v>
      </c>
      <c r="AI335" s="17">
        <f t="shared" si="194"/>
        <v>8.6453399999999991</v>
      </c>
      <c r="AJ335" s="17">
        <v>0</v>
      </c>
      <c r="AK335" s="18">
        <v>9.8309999999999995</v>
      </c>
      <c r="AL335" s="17">
        <f t="shared" si="195"/>
        <v>9.8309999999999995</v>
      </c>
      <c r="AM335" s="17">
        <v>569.82725000000005</v>
      </c>
      <c r="AN335" s="18">
        <v>5347.7479999999996</v>
      </c>
      <c r="AO335" s="17">
        <f t="shared" si="196"/>
        <v>4777.9207499999993</v>
      </c>
      <c r="AP335" s="17">
        <v>0</v>
      </c>
      <c r="AQ335" s="18">
        <v>0</v>
      </c>
      <c r="AR335" s="17">
        <f t="shared" si="197"/>
        <v>0</v>
      </c>
      <c r="AS335" s="17">
        <v>0</v>
      </c>
      <c r="AT335" s="18">
        <v>0</v>
      </c>
      <c r="AU335" s="17">
        <f t="shared" si="198"/>
        <v>0</v>
      </c>
      <c r="AV335" s="17">
        <v>8.5760000000000005</v>
      </c>
      <c r="AW335" s="18">
        <v>2.5859999999999999</v>
      </c>
      <c r="AX335" s="20">
        <f t="shared" si="199"/>
        <v>-5.99</v>
      </c>
    </row>
    <row r="336" spans="2:51" x14ac:dyDescent="0.3">
      <c r="B336" s="16" t="s">
        <v>111</v>
      </c>
      <c r="C336" s="17">
        <v>22.173400000000001</v>
      </c>
      <c r="D336" s="18">
        <v>6.415</v>
      </c>
      <c r="E336" s="17">
        <f t="shared" si="185"/>
        <v>-15.758400000000002</v>
      </c>
      <c r="F336" s="17">
        <v>2150.7851799999999</v>
      </c>
      <c r="G336" s="18">
        <v>2552.2730000000001</v>
      </c>
      <c r="H336" s="17">
        <f t="shared" si="186"/>
        <v>401.48782000000028</v>
      </c>
      <c r="I336" s="17">
        <v>7064.03</v>
      </c>
      <c r="J336" s="18">
        <v>5053.3999999999996</v>
      </c>
      <c r="K336" s="17">
        <f t="shared" si="187"/>
        <v>-2010.63</v>
      </c>
      <c r="L336" s="17">
        <v>0</v>
      </c>
      <c r="M336" s="18">
        <v>0</v>
      </c>
      <c r="N336" s="17">
        <f t="shared" si="200"/>
        <v>0</v>
      </c>
      <c r="O336" s="17">
        <v>0</v>
      </c>
      <c r="P336" s="18">
        <v>0</v>
      </c>
      <c r="Q336" s="17">
        <f t="shared" si="188"/>
        <v>0</v>
      </c>
      <c r="R336" s="17">
        <v>1</v>
      </c>
      <c r="S336" s="18">
        <v>0</v>
      </c>
      <c r="T336" s="17">
        <f t="shared" si="189"/>
        <v>-1</v>
      </c>
      <c r="U336" s="17">
        <v>1</v>
      </c>
      <c r="V336" s="18">
        <v>0</v>
      </c>
      <c r="W336" s="17">
        <f t="shared" si="190"/>
        <v>-1</v>
      </c>
      <c r="X336" s="17">
        <v>0</v>
      </c>
      <c r="Y336" s="18">
        <v>0</v>
      </c>
      <c r="Z336" s="17">
        <f t="shared" si="191"/>
        <v>0</v>
      </c>
      <c r="AA336" s="17">
        <v>0</v>
      </c>
      <c r="AB336" s="18">
        <v>0</v>
      </c>
      <c r="AC336" s="17">
        <f t="shared" si="192"/>
        <v>0</v>
      </c>
      <c r="AD336" s="17">
        <v>1845.386</v>
      </c>
      <c r="AE336" s="18">
        <v>2274.1219999999998</v>
      </c>
      <c r="AF336" s="17">
        <f t="shared" si="193"/>
        <v>428.73599999999988</v>
      </c>
      <c r="AG336" s="17">
        <v>41.242379999999997</v>
      </c>
      <c r="AH336" s="18">
        <v>35.139000000000003</v>
      </c>
      <c r="AI336" s="17">
        <f t="shared" si="194"/>
        <v>-6.1033799999999943</v>
      </c>
      <c r="AJ336" s="17">
        <v>0</v>
      </c>
      <c r="AK336" s="18">
        <v>0</v>
      </c>
      <c r="AL336" s="17">
        <f t="shared" si="195"/>
        <v>0</v>
      </c>
      <c r="AM336" s="17">
        <v>4948.3270000000002</v>
      </c>
      <c r="AN336" s="18">
        <v>5291.1570000000002</v>
      </c>
      <c r="AO336" s="17">
        <f t="shared" si="196"/>
        <v>342.82999999999993</v>
      </c>
      <c r="AP336" s="17">
        <v>0</v>
      </c>
      <c r="AQ336" s="18">
        <v>0</v>
      </c>
      <c r="AR336" s="17">
        <f t="shared" si="197"/>
        <v>0</v>
      </c>
      <c r="AS336" s="17">
        <v>2394.2429999999999</v>
      </c>
      <c r="AT336" s="18">
        <v>0</v>
      </c>
      <c r="AU336" s="17">
        <f t="shared" si="198"/>
        <v>-2394.2429999999999</v>
      </c>
      <c r="AV336" s="17">
        <v>6.7901999999999996</v>
      </c>
      <c r="AW336" s="18">
        <v>11.67</v>
      </c>
      <c r="AX336" s="20">
        <f t="shared" si="199"/>
        <v>4.8798000000000004</v>
      </c>
    </row>
    <row r="337" spans="2:50" x14ac:dyDescent="0.3">
      <c r="B337" s="16" t="s">
        <v>333</v>
      </c>
      <c r="C337" s="17">
        <v>987.846</v>
      </c>
      <c r="D337" s="18">
        <v>1007.607</v>
      </c>
      <c r="E337" s="17">
        <f t="shared" si="185"/>
        <v>19.760999999999967</v>
      </c>
      <c r="F337" s="17">
        <v>7884.96</v>
      </c>
      <c r="G337" s="18">
        <v>10383.468000000001</v>
      </c>
      <c r="H337" s="17">
        <f t="shared" si="186"/>
        <v>2498.5080000000007</v>
      </c>
      <c r="I337" s="17">
        <v>0</v>
      </c>
      <c r="J337" s="18">
        <v>0</v>
      </c>
      <c r="K337" s="17">
        <f t="shared" si="187"/>
        <v>0</v>
      </c>
      <c r="L337" s="17">
        <v>0</v>
      </c>
      <c r="M337" s="18">
        <v>0</v>
      </c>
      <c r="N337" s="17">
        <f t="shared" si="200"/>
        <v>0</v>
      </c>
      <c r="O337" s="17">
        <v>0</v>
      </c>
      <c r="P337" s="18">
        <v>119</v>
      </c>
      <c r="Q337" s="17">
        <f t="shared" si="188"/>
        <v>119</v>
      </c>
      <c r="R337" s="17">
        <v>0</v>
      </c>
      <c r="S337" s="18">
        <v>3325.6</v>
      </c>
      <c r="T337" s="17">
        <f t="shared" si="189"/>
        <v>3325.6</v>
      </c>
      <c r="U337" s="17">
        <v>0</v>
      </c>
      <c r="V337" s="18">
        <v>3206.6</v>
      </c>
      <c r="W337" s="17">
        <f t="shared" si="190"/>
        <v>3206.6</v>
      </c>
      <c r="X337" s="17">
        <v>2869</v>
      </c>
      <c r="Y337" s="18">
        <v>0</v>
      </c>
      <c r="Z337" s="17">
        <f t="shared" si="191"/>
        <v>-2869</v>
      </c>
      <c r="AA337" s="17">
        <v>189.92500000000001</v>
      </c>
      <c r="AB337" s="18">
        <v>90.054000000000002</v>
      </c>
      <c r="AC337" s="17">
        <f t="shared" si="192"/>
        <v>-99.871000000000009</v>
      </c>
      <c r="AD337" s="17">
        <v>621.15200000000004</v>
      </c>
      <c r="AE337" s="18">
        <v>1319.836</v>
      </c>
      <c r="AF337" s="17">
        <f t="shared" si="193"/>
        <v>698.68399999999997</v>
      </c>
      <c r="AG337" s="17">
        <v>334.81900000000002</v>
      </c>
      <c r="AH337" s="18">
        <v>376.44600000000003</v>
      </c>
      <c r="AI337" s="17">
        <f t="shared" si="194"/>
        <v>41.62700000000001</v>
      </c>
      <c r="AJ337" s="17">
        <v>0</v>
      </c>
      <c r="AK337" s="18">
        <v>0</v>
      </c>
      <c r="AL337" s="17">
        <f t="shared" si="195"/>
        <v>0</v>
      </c>
      <c r="AM337" s="17">
        <v>3849.4169999999999</v>
      </c>
      <c r="AN337" s="18">
        <v>5261.7489999999998</v>
      </c>
      <c r="AO337" s="17">
        <f t="shared" si="196"/>
        <v>1412.3319999999999</v>
      </c>
      <c r="AP337" s="17">
        <v>0</v>
      </c>
      <c r="AQ337" s="18">
        <v>12.3</v>
      </c>
      <c r="AR337" s="17">
        <f t="shared" si="197"/>
        <v>12.3</v>
      </c>
      <c r="AS337" s="17">
        <v>0</v>
      </c>
      <c r="AT337" s="18">
        <v>0</v>
      </c>
      <c r="AU337" s="17">
        <f t="shared" si="198"/>
        <v>0</v>
      </c>
      <c r="AV337" s="17">
        <v>1008.4930000000001</v>
      </c>
      <c r="AW337" s="18">
        <v>1017.39</v>
      </c>
      <c r="AX337" s="20">
        <f t="shared" si="199"/>
        <v>8.8969999999999345</v>
      </c>
    </row>
    <row r="338" spans="2:50" x14ac:dyDescent="0.3">
      <c r="B338" s="16" t="s">
        <v>436</v>
      </c>
      <c r="C338" s="17">
        <v>232.66335000000001</v>
      </c>
      <c r="D338" s="18">
        <v>298.411</v>
      </c>
      <c r="E338" s="17">
        <f t="shared" si="185"/>
        <v>65.747649999999993</v>
      </c>
      <c r="F338" s="17">
        <v>9621.6073500000002</v>
      </c>
      <c r="G338" s="18">
        <v>10000.06</v>
      </c>
      <c r="H338" s="17">
        <f t="shared" si="186"/>
        <v>378.45264999999927</v>
      </c>
      <c r="I338" s="17">
        <v>1996.0473</v>
      </c>
      <c r="J338" s="18">
        <v>10998</v>
      </c>
      <c r="K338" s="17">
        <f t="shared" si="187"/>
        <v>9001.9526999999998</v>
      </c>
      <c r="L338" s="17">
        <v>0</v>
      </c>
      <c r="M338" s="18">
        <v>0</v>
      </c>
      <c r="N338" s="17">
        <f t="shared" si="200"/>
        <v>0</v>
      </c>
      <c r="O338" s="17">
        <v>0</v>
      </c>
      <c r="P338" s="18">
        <v>0</v>
      </c>
      <c r="Q338" s="17">
        <f t="shared" si="188"/>
        <v>0</v>
      </c>
      <c r="R338" s="17">
        <v>3779.8560000000002</v>
      </c>
      <c r="S338" s="18">
        <v>4111.8770000000004</v>
      </c>
      <c r="T338" s="17">
        <f t="shared" si="189"/>
        <v>332.02100000000019</v>
      </c>
      <c r="U338" s="17">
        <v>3779.8560000000002</v>
      </c>
      <c r="V338" s="18">
        <v>216.20400000000001</v>
      </c>
      <c r="W338" s="17">
        <f t="shared" si="190"/>
        <v>-3563.652</v>
      </c>
      <c r="X338" s="17">
        <v>4.4999999999999998E-2</v>
      </c>
      <c r="Y338" s="18">
        <v>2.5000000000000001E-2</v>
      </c>
      <c r="Z338" s="17">
        <f t="shared" si="191"/>
        <v>-1.9999999999999997E-2</v>
      </c>
      <c r="AA338" s="17">
        <v>8.7710000000000008</v>
      </c>
      <c r="AB338" s="18">
        <v>48.884999999999998</v>
      </c>
      <c r="AC338" s="17">
        <f t="shared" si="192"/>
        <v>40.113999999999997</v>
      </c>
      <c r="AD338" s="17">
        <v>315.43400000000003</v>
      </c>
      <c r="AE338" s="18">
        <v>476.06799999999998</v>
      </c>
      <c r="AF338" s="17">
        <f t="shared" si="193"/>
        <v>160.63399999999996</v>
      </c>
      <c r="AG338" s="17">
        <v>68.864249999999998</v>
      </c>
      <c r="AH338" s="18">
        <v>77.587000000000003</v>
      </c>
      <c r="AI338" s="17">
        <f t="shared" si="194"/>
        <v>8.7227500000000049</v>
      </c>
      <c r="AJ338" s="17">
        <v>70.539599999999993</v>
      </c>
      <c r="AK338" s="18">
        <v>44.35</v>
      </c>
      <c r="AL338" s="17">
        <f t="shared" si="195"/>
        <v>-26.189599999999992</v>
      </c>
      <c r="AM338" s="17">
        <v>7311.7916999999998</v>
      </c>
      <c r="AN338" s="18">
        <v>4987.9489999999996</v>
      </c>
      <c r="AO338" s="17">
        <f t="shared" si="196"/>
        <v>-2323.8427000000001</v>
      </c>
      <c r="AP338" s="17">
        <v>3.72</v>
      </c>
      <c r="AQ338" s="18">
        <v>10998.019</v>
      </c>
      <c r="AR338" s="17">
        <f t="shared" si="197"/>
        <v>10994.299000000001</v>
      </c>
      <c r="AS338" s="17">
        <v>0</v>
      </c>
      <c r="AT338" s="18">
        <v>0</v>
      </c>
      <c r="AU338" s="17">
        <f t="shared" si="198"/>
        <v>0</v>
      </c>
      <c r="AV338" s="17">
        <v>295.01645000000002</v>
      </c>
      <c r="AW338" s="18">
        <v>11549.73</v>
      </c>
      <c r="AX338" s="20">
        <f t="shared" si="199"/>
        <v>11254.71355</v>
      </c>
    </row>
    <row r="339" spans="2:50" x14ac:dyDescent="0.3">
      <c r="B339" s="16" t="s">
        <v>82</v>
      </c>
      <c r="C339" s="17">
        <v>24.464580000000002</v>
      </c>
      <c r="D339" s="18">
        <v>4190.9210000000003</v>
      </c>
      <c r="E339" s="17">
        <f t="shared" ref="E339:E370" si="201">D339-C339</f>
        <v>4166.4564200000004</v>
      </c>
      <c r="F339" s="17">
        <v>194527.69893000001</v>
      </c>
      <c r="G339" s="18">
        <v>158908.44</v>
      </c>
      <c r="H339" s="17">
        <f t="shared" ref="H339:H370" si="202">G339-F339</f>
        <v>-35619.258930000011</v>
      </c>
      <c r="I339" s="17">
        <v>9012.02</v>
      </c>
      <c r="J339" s="18">
        <v>0</v>
      </c>
      <c r="K339" s="17">
        <f t="shared" ref="K339:K370" si="203">J339-I339</f>
        <v>-9012.02</v>
      </c>
      <c r="L339" s="17">
        <v>0</v>
      </c>
      <c r="M339" s="18">
        <v>0</v>
      </c>
      <c r="N339" s="17">
        <f t="shared" si="200"/>
        <v>0</v>
      </c>
      <c r="O339" s="17">
        <v>0</v>
      </c>
      <c r="P339" s="18">
        <v>0</v>
      </c>
      <c r="Q339" s="17">
        <f t="shared" ref="Q339:Q370" si="204">P339-O339</f>
        <v>0</v>
      </c>
      <c r="R339" s="17">
        <v>153124.24906999999</v>
      </c>
      <c r="S339" s="18">
        <v>16606.59</v>
      </c>
      <c r="T339" s="17">
        <f t="shared" ref="T339:T370" si="205">S339-R339</f>
        <v>-136517.65906999999</v>
      </c>
      <c r="U339" s="17">
        <v>153118.18807</v>
      </c>
      <c r="V339" s="18">
        <v>12.391999999999999</v>
      </c>
      <c r="W339" s="17">
        <f t="shared" ref="W339:W370" si="206">V339-U339</f>
        <v>-153105.79607000001</v>
      </c>
      <c r="X339" s="17">
        <v>0</v>
      </c>
      <c r="Y339" s="18">
        <v>0</v>
      </c>
      <c r="Z339" s="17">
        <f t="shared" ref="Z339:Z370" si="207">Y339-X339</f>
        <v>0</v>
      </c>
      <c r="AA339" s="17">
        <v>200.8115</v>
      </c>
      <c r="AB339" s="18">
        <v>27.632000000000001</v>
      </c>
      <c r="AC339" s="17">
        <f t="shared" ref="AC339:AC370" si="208">AB339-AA339</f>
        <v>-173.17949999999999</v>
      </c>
      <c r="AD339" s="17">
        <v>2435.6729599999999</v>
      </c>
      <c r="AE339" s="18">
        <v>122198.253</v>
      </c>
      <c r="AF339" s="17">
        <f t="shared" ref="AF339:AF370" si="209">AE339-AD339</f>
        <v>119762.58004</v>
      </c>
      <c r="AG339" s="17">
        <v>3000.99442</v>
      </c>
      <c r="AH339" s="18">
        <v>2390.2869999999998</v>
      </c>
      <c r="AI339" s="17">
        <f t="shared" ref="AI339:AI370" si="210">AH339-AG339</f>
        <v>-610.70742000000018</v>
      </c>
      <c r="AJ339" s="17">
        <v>15827.364044</v>
      </c>
      <c r="AK339" s="18">
        <v>15073.645</v>
      </c>
      <c r="AL339" s="17">
        <f t="shared" ref="AL339:AL370" si="211">AK339-AJ339</f>
        <v>-753.71904399999949</v>
      </c>
      <c r="AM339" s="17">
        <v>24080.426039999998</v>
      </c>
      <c r="AN339" s="18">
        <v>4736.1220000000003</v>
      </c>
      <c r="AO339" s="17">
        <f t="shared" ref="AO339:AO370" si="212">AN339-AM339</f>
        <v>-19344.304039999999</v>
      </c>
      <c r="AP339" s="17">
        <v>1.42</v>
      </c>
      <c r="AQ339" s="18">
        <v>0</v>
      </c>
      <c r="AR339" s="17">
        <f t="shared" ref="AR339:AR370" si="213">AQ339-AP339</f>
        <v>-1.42</v>
      </c>
      <c r="AS339" s="17">
        <v>391.79450000000003</v>
      </c>
      <c r="AT339" s="18">
        <v>0</v>
      </c>
      <c r="AU339" s="17">
        <f t="shared" ref="AU339:AU370" si="214">AT339-AS339</f>
        <v>-391.79450000000003</v>
      </c>
      <c r="AV339" s="17">
        <v>4501.4509760000001</v>
      </c>
      <c r="AW339" s="18">
        <v>2066.83</v>
      </c>
      <c r="AX339" s="20">
        <f t="shared" ref="AX339:AX370" si="215">AW339-AV339</f>
        <v>-2434.6209760000002</v>
      </c>
    </row>
    <row r="340" spans="2:50" x14ac:dyDescent="0.3">
      <c r="B340" s="16" t="s">
        <v>242</v>
      </c>
      <c r="C340" s="17">
        <v>0</v>
      </c>
      <c r="D340" s="18">
        <v>18</v>
      </c>
      <c r="E340" s="17">
        <f t="shared" si="201"/>
        <v>18</v>
      </c>
      <c r="F340" s="17">
        <v>259.79730000000001</v>
      </c>
      <c r="G340" s="18">
        <v>3901.5169999999998</v>
      </c>
      <c r="H340" s="17">
        <f t="shared" si="202"/>
        <v>3641.7196999999996</v>
      </c>
      <c r="I340" s="17">
        <v>0</v>
      </c>
      <c r="J340" s="18">
        <v>1773.6</v>
      </c>
      <c r="K340" s="17">
        <f t="shared" si="203"/>
        <v>1773.6</v>
      </c>
      <c r="L340" s="17">
        <v>0</v>
      </c>
      <c r="M340" s="18">
        <v>0</v>
      </c>
      <c r="N340" s="17">
        <f t="shared" si="200"/>
        <v>0</v>
      </c>
      <c r="O340" s="17">
        <v>0</v>
      </c>
      <c r="P340" s="18">
        <v>0</v>
      </c>
      <c r="Q340" s="17">
        <f t="shared" si="204"/>
        <v>0</v>
      </c>
      <c r="R340" s="17">
        <v>114.354</v>
      </c>
      <c r="S340" s="18">
        <v>130.80000000000001</v>
      </c>
      <c r="T340" s="17">
        <f t="shared" si="205"/>
        <v>16.446000000000012</v>
      </c>
      <c r="U340" s="17">
        <v>114.354</v>
      </c>
      <c r="V340" s="18">
        <v>0</v>
      </c>
      <c r="W340" s="17">
        <f t="shared" si="206"/>
        <v>-114.354</v>
      </c>
      <c r="X340" s="17">
        <v>0</v>
      </c>
      <c r="Y340" s="18">
        <v>0.28599999999999998</v>
      </c>
      <c r="Z340" s="17">
        <f t="shared" si="207"/>
        <v>0.28599999999999998</v>
      </c>
      <c r="AA340" s="17">
        <v>0</v>
      </c>
      <c r="AB340" s="18">
        <v>0</v>
      </c>
      <c r="AC340" s="17">
        <f t="shared" si="208"/>
        <v>0</v>
      </c>
      <c r="AD340" s="17">
        <v>0</v>
      </c>
      <c r="AE340" s="18">
        <v>956.93399999999997</v>
      </c>
      <c r="AF340" s="17">
        <f t="shared" si="209"/>
        <v>956.93399999999997</v>
      </c>
      <c r="AG340" s="17">
        <v>1.1850000000000001</v>
      </c>
      <c r="AH340" s="18">
        <v>82.802999999999997</v>
      </c>
      <c r="AI340" s="17">
        <f t="shared" si="210"/>
        <v>81.617999999999995</v>
      </c>
      <c r="AJ340" s="17">
        <v>0</v>
      </c>
      <c r="AK340" s="18">
        <v>0</v>
      </c>
      <c r="AL340" s="17">
        <f t="shared" si="211"/>
        <v>0</v>
      </c>
      <c r="AM340" s="17">
        <v>144.25829999999999</v>
      </c>
      <c r="AN340" s="18">
        <v>4522.2939999999999</v>
      </c>
      <c r="AO340" s="17">
        <f t="shared" si="212"/>
        <v>4378.0356999999995</v>
      </c>
      <c r="AP340" s="17">
        <v>0</v>
      </c>
      <c r="AQ340" s="18">
        <v>0</v>
      </c>
      <c r="AR340" s="17">
        <f t="shared" si="213"/>
        <v>0</v>
      </c>
      <c r="AS340" s="17">
        <v>0</v>
      </c>
      <c r="AT340" s="18">
        <v>0</v>
      </c>
      <c r="AU340" s="17">
        <f t="shared" si="214"/>
        <v>0</v>
      </c>
      <c r="AV340" s="17">
        <v>0</v>
      </c>
      <c r="AW340" s="18">
        <v>0</v>
      </c>
      <c r="AX340" s="20">
        <f t="shared" si="215"/>
        <v>0</v>
      </c>
    </row>
    <row r="341" spans="2:50" x14ac:dyDescent="0.3">
      <c r="B341" s="16" t="s">
        <v>107</v>
      </c>
      <c r="C341" s="17">
        <v>281.42720000000003</v>
      </c>
      <c r="D341" s="18">
        <v>1332.482</v>
      </c>
      <c r="E341" s="17">
        <f t="shared" si="201"/>
        <v>1051.0547999999999</v>
      </c>
      <c r="F341" s="17">
        <v>12427.419485</v>
      </c>
      <c r="G341" s="18">
        <v>7487.5050000000001</v>
      </c>
      <c r="H341" s="17">
        <f t="shared" si="202"/>
        <v>-4939.9144850000002</v>
      </c>
      <c r="I341" s="17">
        <v>22658.918000000001</v>
      </c>
      <c r="J341" s="18">
        <v>42123.303</v>
      </c>
      <c r="K341" s="17">
        <f t="shared" si="203"/>
        <v>19464.384999999998</v>
      </c>
      <c r="L341" s="17">
        <v>0</v>
      </c>
      <c r="M341" s="18">
        <v>0</v>
      </c>
      <c r="N341" s="17">
        <f t="shared" si="200"/>
        <v>0</v>
      </c>
      <c r="O341" s="17">
        <v>20789.491000000002</v>
      </c>
      <c r="P341" s="18">
        <v>43446.517999999996</v>
      </c>
      <c r="Q341" s="17">
        <f t="shared" si="204"/>
        <v>22657.026999999995</v>
      </c>
      <c r="R341" s="17">
        <v>7347.6629999999996</v>
      </c>
      <c r="S341" s="18">
        <v>285.5</v>
      </c>
      <c r="T341" s="17">
        <f t="shared" si="205"/>
        <v>-7062.1629999999996</v>
      </c>
      <c r="U341" s="17">
        <v>7347.6629999999996</v>
      </c>
      <c r="V341" s="18">
        <v>285.5</v>
      </c>
      <c r="W341" s="17">
        <f t="shared" si="206"/>
        <v>-7062.1629999999996</v>
      </c>
      <c r="X341" s="17">
        <v>0</v>
      </c>
      <c r="Y341" s="18">
        <v>0</v>
      </c>
      <c r="Z341" s="17">
        <f t="shared" si="207"/>
        <v>0</v>
      </c>
      <c r="AA341" s="17">
        <v>615.73</v>
      </c>
      <c r="AB341" s="18">
        <v>260.56299999999999</v>
      </c>
      <c r="AC341" s="17">
        <f t="shared" si="208"/>
        <v>-355.16700000000003</v>
      </c>
      <c r="AD341" s="17">
        <v>971.29126499999995</v>
      </c>
      <c r="AE341" s="18">
        <v>43982.52</v>
      </c>
      <c r="AF341" s="17">
        <f t="shared" si="209"/>
        <v>43011.228734999997</v>
      </c>
      <c r="AG341" s="17">
        <v>450.36588999999998</v>
      </c>
      <c r="AH341" s="18">
        <v>1756.307</v>
      </c>
      <c r="AI341" s="17">
        <f t="shared" si="210"/>
        <v>1305.94111</v>
      </c>
      <c r="AJ341" s="17">
        <v>737.41150000000005</v>
      </c>
      <c r="AK341" s="18">
        <v>404.822</v>
      </c>
      <c r="AL341" s="17">
        <f t="shared" si="211"/>
        <v>-332.58950000000004</v>
      </c>
      <c r="AM341" s="17">
        <v>2913.3895299999999</v>
      </c>
      <c r="AN341" s="18">
        <v>4248.3620000000001</v>
      </c>
      <c r="AO341" s="17">
        <f t="shared" si="212"/>
        <v>1334.9724700000002</v>
      </c>
      <c r="AP341" s="17">
        <v>0</v>
      </c>
      <c r="AQ341" s="18">
        <v>0</v>
      </c>
      <c r="AR341" s="17">
        <f t="shared" si="213"/>
        <v>0</v>
      </c>
      <c r="AS341" s="17">
        <v>0</v>
      </c>
      <c r="AT341" s="18">
        <v>0</v>
      </c>
      <c r="AU341" s="17">
        <f t="shared" si="214"/>
        <v>0</v>
      </c>
      <c r="AV341" s="17">
        <v>1542.4224999999999</v>
      </c>
      <c r="AW341" s="18">
        <v>5.2160000000000002</v>
      </c>
      <c r="AX341" s="20">
        <f t="shared" si="215"/>
        <v>-1537.2065</v>
      </c>
    </row>
    <row r="342" spans="2:50" x14ac:dyDescent="0.3">
      <c r="B342" s="16" t="s">
        <v>372</v>
      </c>
      <c r="C342" s="17">
        <v>826.27089999999998</v>
      </c>
      <c r="D342" s="18">
        <v>1374.415</v>
      </c>
      <c r="E342" s="17">
        <f t="shared" si="201"/>
        <v>548.14409999999998</v>
      </c>
      <c r="F342" s="17">
        <v>13335.037625000001</v>
      </c>
      <c r="G342" s="18">
        <v>5657.875</v>
      </c>
      <c r="H342" s="17">
        <f t="shared" si="202"/>
        <v>-7677.1626250000008</v>
      </c>
      <c r="I342" s="17">
        <v>14673.13805</v>
      </c>
      <c r="J342" s="18">
        <v>12554.721</v>
      </c>
      <c r="K342" s="17">
        <f t="shared" si="203"/>
        <v>-2118.41705</v>
      </c>
      <c r="L342" s="17">
        <v>0</v>
      </c>
      <c r="M342" s="18">
        <v>0</v>
      </c>
      <c r="N342" s="17">
        <f t="shared" si="200"/>
        <v>0</v>
      </c>
      <c r="O342" s="17">
        <v>6323.2809999999999</v>
      </c>
      <c r="P342" s="18">
        <v>9016.2430000000004</v>
      </c>
      <c r="Q342" s="17">
        <f t="shared" si="204"/>
        <v>2692.9620000000004</v>
      </c>
      <c r="R342" s="17">
        <v>13013.281000000001</v>
      </c>
      <c r="S342" s="18">
        <v>161.983</v>
      </c>
      <c r="T342" s="17">
        <f t="shared" si="205"/>
        <v>-12851.298000000001</v>
      </c>
      <c r="U342" s="17">
        <v>6690</v>
      </c>
      <c r="V342" s="18">
        <v>21.771999999999998</v>
      </c>
      <c r="W342" s="17">
        <f t="shared" si="206"/>
        <v>-6668.2280000000001</v>
      </c>
      <c r="X342" s="17">
        <v>1046.7760499999999</v>
      </c>
      <c r="Y342" s="18">
        <v>8602.6550000000007</v>
      </c>
      <c r="Z342" s="17">
        <f t="shared" si="207"/>
        <v>7555.8789500000003</v>
      </c>
      <c r="AA342" s="17">
        <v>2034.556</v>
      </c>
      <c r="AB342" s="18">
        <v>5051.335</v>
      </c>
      <c r="AC342" s="17">
        <f t="shared" si="208"/>
        <v>3016.779</v>
      </c>
      <c r="AD342" s="17">
        <v>9549.0763000000006</v>
      </c>
      <c r="AE342" s="18">
        <v>512.22299999999996</v>
      </c>
      <c r="AF342" s="17">
        <f t="shared" si="209"/>
        <v>-9036.8533000000007</v>
      </c>
      <c r="AG342" s="17">
        <v>223.579725</v>
      </c>
      <c r="AH342" s="18">
        <v>33.914000000000001</v>
      </c>
      <c r="AI342" s="17">
        <f t="shared" si="210"/>
        <v>-189.66572500000001</v>
      </c>
      <c r="AJ342" s="17">
        <v>0.9</v>
      </c>
      <c r="AK342" s="18">
        <v>32.597999999999999</v>
      </c>
      <c r="AL342" s="17">
        <f t="shared" si="211"/>
        <v>31.698</v>
      </c>
      <c r="AM342" s="17">
        <v>1684.9743000000001</v>
      </c>
      <c r="AN342" s="18">
        <v>4246</v>
      </c>
      <c r="AO342" s="17">
        <f t="shared" si="212"/>
        <v>2561.0257000000001</v>
      </c>
      <c r="AP342" s="17">
        <v>0</v>
      </c>
      <c r="AQ342" s="18">
        <v>0</v>
      </c>
      <c r="AR342" s="17">
        <f t="shared" si="213"/>
        <v>0</v>
      </c>
      <c r="AS342" s="17">
        <v>0</v>
      </c>
      <c r="AT342" s="18">
        <v>0</v>
      </c>
      <c r="AU342" s="17">
        <f t="shared" si="214"/>
        <v>0</v>
      </c>
      <c r="AV342" s="17">
        <v>1281.3032000000001</v>
      </c>
      <c r="AW342" s="18">
        <v>946.30200000000002</v>
      </c>
      <c r="AX342" s="20">
        <f t="shared" si="215"/>
        <v>-335.00120000000004</v>
      </c>
    </row>
    <row r="343" spans="2:50" x14ac:dyDescent="0.3">
      <c r="B343" s="16" t="s">
        <v>70</v>
      </c>
      <c r="C343" s="17">
        <v>26.9666</v>
      </c>
      <c r="D343" s="18">
        <v>17.722000000000001</v>
      </c>
      <c r="E343" s="17">
        <f t="shared" si="201"/>
        <v>-9.2445999999999984</v>
      </c>
      <c r="F343" s="17">
        <v>34701.329314000002</v>
      </c>
      <c r="G343" s="18">
        <v>37236.127</v>
      </c>
      <c r="H343" s="17">
        <f t="shared" si="202"/>
        <v>2534.7976859999981</v>
      </c>
      <c r="I343" s="17">
        <v>42906.657700000003</v>
      </c>
      <c r="J343" s="18">
        <v>40478.667000000001</v>
      </c>
      <c r="K343" s="17">
        <f t="shared" si="203"/>
        <v>-2427.9907000000021</v>
      </c>
      <c r="L343" s="17">
        <v>0</v>
      </c>
      <c r="M343" s="18">
        <v>0</v>
      </c>
      <c r="N343" s="17">
        <f t="shared" si="200"/>
        <v>0</v>
      </c>
      <c r="O343" s="17">
        <v>0</v>
      </c>
      <c r="P343" s="18">
        <v>0</v>
      </c>
      <c r="Q343" s="17">
        <f t="shared" si="204"/>
        <v>0</v>
      </c>
      <c r="R343" s="17">
        <v>16804.660749999999</v>
      </c>
      <c r="S343" s="18">
        <v>14035.434999999999</v>
      </c>
      <c r="T343" s="17">
        <f t="shared" si="205"/>
        <v>-2769.2257499999996</v>
      </c>
      <c r="U343" s="17">
        <v>2084.3820000000001</v>
      </c>
      <c r="V343" s="18">
        <v>3362.5540000000001</v>
      </c>
      <c r="W343" s="17">
        <f t="shared" si="206"/>
        <v>1278.172</v>
      </c>
      <c r="X343" s="17">
        <v>0</v>
      </c>
      <c r="Y343" s="18">
        <v>0</v>
      </c>
      <c r="Z343" s="17">
        <f t="shared" si="207"/>
        <v>0</v>
      </c>
      <c r="AA343" s="17">
        <v>378.25</v>
      </c>
      <c r="AB343" s="18">
        <v>256.06900000000002</v>
      </c>
      <c r="AC343" s="17">
        <f t="shared" si="208"/>
        <v>-122.18099999999998</v>
      </c>
      <c r="AD343" s="17">
        <v>6330.8583250000001</v>
      </c>
      <c r="AE343" s="18">
        <v>10373.001</v>
      </c>
      <c r="AF343" s="17">
        <f t="shared" si="209"/>
        <v>4042.1426750000001</v>
      </c>
      <c r="AG343" s="17">
        <v>31853.931530000002</v>
      </c>
      <c r="AH343" s="18">
        <v>48953.892999999996</v>
      </c>
      <c r="AI343" s="17">
        <f t="shared" si="210"/>
        <v>17099.961469999995</v>
      </c>
      <c r="AJ343" s="17">
        <v>66.364310000000003</v>
      </c>
      <c r="AK343" s="18">
        <v>64.685000000000002</v>
      </c>
      <c r="AL343" s="17">
        <f t="shared" si="211"/>
        <v>-1.679310000000001</v>
      </c>
      <c r="AM343" s="17">
        <v>22183.198198999999</v>
      </c>
      <c r="AN343" s="18">
        <v>4009.0360000000001</v>
      </c>
      <c r="AO343" s="17">
        <f t="shared" si="212"/>
        <v>-18174.162198999999</v>
      </c>
      <c r="AP343" s="17">
        <v>0</v>
      </c>
      <c r="AQ343" s="18">
        <v>0</v>
      </c>
      <c r="AR343" s="17">
        <f t="shared" si="213"/>
        <v>0</v>
      </c>
      <c r="AS343" s="17">
        <v>0</v>
      </c>
      <c r="AT343" s="18">
        <v>0</v>
      </c>
      <c r="AU343" s="17">
        <f t="shared" si="214"/>
        <v>0</v>
      </c>
      <c r="AV343" s="17">
        <v>17.6905</v>
      </c>
      <c r="AW343" s="18">
        <v>40.393999999999998</v>
      </c>
      <c r="AX343" s="20">
        <f t="shared" si="215"/>
        <v>22.703499999999998</v>
      </c>
    </row>
    <row r="344" spans="2:50" x14ac:dyDescent="0.3">
      <c r="B344" s="16" t="s">
        <v>135</v>
      </c>
      <c r="C344" s="17">
        <v>4.2599999999999999E-2</v>
      </c>
      <c r="D344" s="18">
        <v>4.2999999999999997E-2</v>
      </c>
      <c r="E344" s="17">
        <f t="shared" si="201"/>
        <v>3.9999999999999758E-4</v>
      </c>
      <c r="F344" s="17">
        <v>642.19090000000006</v>
      </c>
      <c r="G344" s="18">
        <v>302.15600000000001</v>
      </c>
      <c r="H344" s="17">
        <f t="shared" si="202"/>
        <v>-340.03490000000005</v>
      </c>
      <c r="I344" s="17">
        <v>1454.53</v>
      </c>
      <c r="J344" s="18">
        <v>4137.3549999999996</v>
      </c>
      <c r="K344" s="17">
        <f t="shared" si="203"/>
        <v>2682.8249999999998</v>
      </c>
      <c r="L344" s="17">
        <v>0</v>
      </c>
      <c r="M344" s="18">
        <v>0</v>
      </c>
      <c r="N344" s="17">
        <f t="shared" si="200"/>
        <v>0</v>
      </c>
      <c r="O344" s="17">
        <v>0</v>
      </c>
      <c r="P344" s="18">
        <v>0</v>
      </c>
      <c r="Q344" s="17">
        <f t="shared" si="204"/>
        <v>0</v>
      </c>
      <c r="R344" s="17">
        <v>0</v>
      </c>
      <c r="S344" s="18">
        <v>103.355</v>
      </c>
      <c r="T344" s="17">
        <f t="shared" si="205"/>
        <v>103.355</v>
      </c>
      <c r="U344" s="17">
        <v>0</v>
      </c>
      <c r="V344" s="18">
        <v>103.355</v>
      </c>
      <c r="W344" s="17">
        <f t="shared" si="206"/>
        <v>103.355</v>
      </c>
      <c r="X344" s="17">
        <v>0</v>
      </c>
      <c r="Y344" s="18">
        <v>0</v>
      </c>
      <c r="Z344" s="17">
        <f t="shared" si="207"/>
        <v>0</v>
      </c>
      <c r="AA344" s="17">
        <v>0.4</v>
      </c>
      <c r="AB344" s="18">
        <v>0</v>
      </c>
      <c r="AC344" s="17">
        <f t="shared" si="208"/>
        <v>-0.4</v>
      </c>
      <c r="AD344" s="17">
        <v>321.37329999999997</v>
      </c>
      <c r="AE344" s="18">
        <v>315.77</v>
      </c>
      <c r="AF344" s="17">
        <f t="shared" si="209"/>
        <v>-5.6032999999999902</v>
      </c>
      <c r="AG344" s="17">
        <v>25.322500000000002</v>
      </c>
      <c r="AH344" s="18">
        <v>27.367000000000001</v>
      </c>
      <c r="AI344" s="17">
        <f t="shared" si="210"/>
        <v>2.0444999999999993</v>
      </c>
      <c r="AJ344" s="17">
        <v>0</v>
      </c>
      <c r="AK344" s="18">
        <v>0</v>
      </c>
      <c r="AL344" s="17">
        <f t="shared" si="211"/>
        <v>0</v>
      </c>
      <c r="AM344" s="17">
        <v>1749.6243999999999</v>
      </c>
      <c r="AN344" s="18">
        <v>3992.9989999999998</v>
      </c>
      <c r="AO344" s="17">
        <f t="shared" si="212"/>
        <v>2243.3746000000001</v>
      </c>
      <c r="AP344" s="17">
        <v>0</v>
      </c>
      <c r="AQ344" s="18">
        <v>0</v>
      </c>
      <c r="AR344" s="17">
        <f t="shared" si="213"/>
        <v>0</v>
      </c>
      <c r="AS344" s="17">
        <v>0</v>
      </c>
      <c r="AT344" s="18">
        <v>0</v>
      </c>
      <c r="AU344" s="17">
        <f t="shared" si="214"/>
        <v>0</v>
      </c>
      <c r="AV344" s="17">
        <v>4.3299999999999998E-2</v>
      </c>
      <c r="AW344" s="18">
        <v>6.3E-2</v>
      </c>
      <c r="AX344" s="20">
        <f t="shared" si="215"/>
        <v>1.9700000000000002E-2</v>
      </c>
    </row>
    <row r="345" spans="2:50" x14ac:dyDescent="0.3">
      <c r="B345" s="16" t="s">
        <v>312</v>
      </c>
      <c r="C345" s="17">
        <v>0</v>
      </c>
      <c r="D345" s="18">
        <v>0.6</v>
      </c>
      <c r="E345" s="17">
        <f t="shared" si="201"/>
        <v>0.6</v>
      </c>
      <c r="F345" s="17">
        <v>185506.51319999999</v>
      </c>
      <c r="G345" s="18">
        <v>9703.4680000000008</v>
      </c>
      <c r="H345" s="17">
        <f t="shared" si="202"/>
        <v>-175803.04519999999</v>
      </c>
      <c r="I345" s="17">
        <v>0</v>
      </c>
      <c r="J345" s="18">
        <v>2.23</v>
      </c>
      <c r="K345" s="17">
        <f t="shared" si="203"/>
        <v>2.23</v>
      </c>
      <c r="L345" s="17">
        <v>0</v>
      </c>
      <c r="M345" s="18">
        <v>0</v>
      </c>
      <c r="N345" s="17">
        <f t="shared" si="200"/>
        <v>0</v>
      </c>
      <c r="O345" s="17">
        <v>0</v>
      </c>
      <c r="P345" s="18">
        <v>0</v>
      </c>
      <c r="Q345" s="17">
        <f t="shared" si="204"/>
        <v>0</v>
      </c>
      <c r="R345" s="17">
        <v>0</v>
      </c>
      <c r="S345" s="18">
        <v>0</v>
      </c>
      <c r="T345" s="17">
        <f t="shared" si="205"/>
        <v>0</v>
      </c>
      <c r="U345" s="17">
        <v>0</v>
      </c>
      <c r="V345" s="18">
        <v>0</v>
      </c>
      <c r="W345" s="17">
        <f t="shared" si="206"/>
        <v>0</v>
      </c>
      <c r="X345" s="17">
        <v>0</v>
      </c>
      <c r="Y345" s="18">
        <v>0</v>
      </c>
      <c r="Z345" s="17">
        <f t="shared" si="207"/>
        <v>0</v>
      </c>
      <c r="AA345" s="17">
        <v>0.66400000000000003</v>
      </c>
      <c r="AB345" s="18">
        <v>260.83100000000002</v>
      </c>
      <c r="AC345" s="17">
        <f t="shared" si="208"/>
        <v>260.16700000000003</v>
      </c>
      <c r="AD345" s="17">
        <v>181306.416</v>
      </c>
      <c r="AE345" s="18">
        <v>5202.7640000000001</v>
      </c>
      <c r="AF345" s="17">
        <f t="shared" si="209"/>
        <v>-176103.652</v>
      </c>
      <c r="AG345" s="17">
        <v>289.87470000000002</v>
      </c>
      <c r="AH345" s="18">
        <v>256.673</v>
      </c>
      <c r="AI345" s="17">
        <f t="shared" si="210"/>
        <v>-33.201700000000017</v>
      </c>
      <c r="AJ345" s="17">
        <v>276.46699999999998</v>
      </c>
      <c r="AK345" s="18">
        <v>32.750999999999998</v>
      </c>
      <c r="AL345" s="17">
        <f t="shared" si="211"/>
        <v>-243.71599999999998</v>
      </c>
      <c r="AM345" s="17">
        <v>3632.3415</v>
      </c>
      <c r="AN345" s="18">
        <v>3949.4490000000001</v>
      </c>
      <c r="AO345" s="17">
        <f t="shared" si="212"/>
        <v>317.10750000000007</v>
      </c>
      <c r="AP345" s="17">
        <v>0</v>
      </c>
      <c r="AQ345" s="18">
        <v>0</v>
      </c>
      <c r="AR345" s="17">
        <f t="shared" si="213"/>
        <v>0</v>
      </c>
      <c r="AS345" s="17">
        <v>0</v>
      </c>
      <c r="AT345" s="18">
        <v>0</v>
      </c>
      <c r="AU345" s="17">
        <f t="shared" si="214"/>
        <v>0</v>
      </c>
      <c r="AV345" s="17">
        <v>0.75</v>
      </c>
      <c r="AW345" s="18">
        <v>3.83</v>
      </c>
      <c r="AX345" s="20">
        <f t="shared" si="215"/>
        <v>3.08</v>
      </c>
    </row>
    <row r="346" spans="2:50" x14ac:dyDescent="0.3">
      <c r="B346" s="16" t="s">
        <v>177</v>
      </c>
      <c r="C346" s="17">
        <v>354.05930000000001</v>
      </c>
      <c r="D346" s="18">
        <v>5.7220000000000004</v>
      </c>
      <c r="E346" s="17">
        <f t="shared" si="201"/>
        <v>-348.33730000000003</v>
      </c>
      <c r="F346" s="17">
        <v>62320.821177999998</v>
      </c>
      <c r="G346" s="18">
        <v>6755.7939999999999</v>
      </c>
      <c r="H346" s="17">
        <f t="shared" si="202"/>
        <v>-55565.027177999997</v>
      </c>
      <c r="I346" s="17">
        <v>6209.2849999999999</v>
      </c>
      <c r="J346" s="18">
        <v>5973.55</v>
      </c>
      <c r="K346" s="17">
        <f t="shared" si="203"/>
        <v>-235.73499999999967</v>
      </c>
      <c r="L346" s="17">
        <v>0</v>
      </c>
      <c r="M346" s="18">
        <v>0</v>
      </c>
      <c r="N346" s="17">
        <f t="shared" si="200"/>
        <v>0</v>
      </c>
      <c r="O346" s="17">
        <v>0</v>
      </c>
      <c r="P346" s="18">
        <v>0.33600000000000002</v>
      </c>
      <c r="Q346" s="17">
        <f t="shared" si="204"/>
        <v>0.33600000000000002</v>
      </c>
      <c r="R346" s="17">
        <v>1097.2360000000001</v>
      </c>
      <c r="S346" s="18">
        <v>0</v>
      </c>
      <c r="T346" s="17">
        <f t="shared" si="205"/>
        <v>-1097.2360000000001</v>
      </c>
      <c r="U346" s="17">
        <v>1092.836</v>
      </c>
      <c r="V346" s="18">
        <v>0</v>
      </c>
      <c r="W346" s="17">
        <f t="shared" si="206"/>
        <v>-1092.836</v>
      </c>
      <c r="X346" s="17">
        <v>0</v>
      </c>
      <c r="Y346" s="18">
        <v>0</v>
      </c>
      <c r="Z346" s="17">
        <f t="shared" si="207"/>
        <v>0</v>
      </c>
      <c r="AA346" s="17">
        <v>4188.2734600000003</v>
      </c>
      <c r="AB346" s="18">
        <v>8.0000000000000002E-3</v>
      </c>
      <c r="AC346" s="17">
        <f t="shared" si="208"/>
        <v>-4188.2654600000005</v>
      </c>
      <c r="AD346" s="17">
        <v>17427.385914999999</v>
      </c>
      <c r="AE346" s="18">
        <v>58.927</v>
      </c>
      <c r="AF346" s="17">
        <f t="shared" si="209"/>
        <v>-17368.458914999999</v>
      </c>
      <c r="AG346" s="17">
        <v>369.71155499999998</v>
      </c>
      <c r="AH346" s="18">
        <v>1149.69</v>
      </c>
      <c r="AI346" s="17">
        <f t="shared" si="210"/>
        <v>779.97844500000008</v>
      </c>
      <c r="AJ346" s="17">
        <v>15772.619129000001</v>
      </c>
      <c r="AK346" s="18">
        <v>7592.54</v>
      </c>
      <c r="AL346" s="17">
        <f t="shared" si="211"/>
        <v>-8180.0791290000006</v>
      </c>
      <c r="AM346" s="17">
        <v>29726.627336000001</v>
      </c>
      <c r="AN346" s="18">
        <v>3897.8110000000001</v>
      </c>
      <c r="AO346" s="17">
        <f t="shared" si="212"/>
        <v>-25828.816336</v>
      </c>
      <c r="AP346" s="17">
        <v>2</v>
      </c>
      <c r="AQ346" s="18">
        <v>1.2210000000000001</v>
      </c>
      <c r="AR346" s="17">
        <f t="shared" si="213"/>
        <v>-0.77899999999999991</v>
      </c>
      <c r="AS346" s="17">
        <v>5.4</v>
      </c>
      <c r="AT346" s="18">
        <v>0</v>
      </c>
      <c r="AU346" s="17">
        <f t="shared" si="214"/>
        <v>-5.4</v>
      </c>
      <c r="AV346" s="17">
        <v>294.912083</v>
      </c>
      <c r="AW346" s="18">
        <v>36.090000000000003</v>
      </c>
      <c r="AX346" s="20">
        <f t="shared" si="215"/>
        <v>-258.82208300000002</v>
      </c>
    </row>
    <row r="347" spans="2:50" x14ac:dyDescent="0.3">
      <c r="B347" s="16" t="s">
        <v>112</v>
      </c>
      <c r="C347" s="17">
        <v>0</v>
      </c>
      <c r="D347" s="18">
        <v>0</v>
      </c>
      <c r="E347" s="17">
        <f t="shared" si="201"/>
        <v>0</v>
      </c>
      <c r="F347" s="17">
        <v>22119.066952000001</v>
      </c>
      <c r="G347" s="18">
        <v>3739.098</v>
      </c>
      <c r="H347" s="17">
        <f t="shared" si="202"/>
        <v>-18379.968952000003</v>
      </c>
      <c r="I347" s="17">
        <v>0</v>
      </c>
      <c r="J347" s="18">
        <v>0</v>
      </c>
      <c r="K347" s="17">
        <f t="shared" si="203"/>
        <v>0</v>
      </c>
      <c r="L347" s="17">
        <v>0</v>
      </c>
      <c r="M347" s="18">
        <v>0</v>
      </c>
      <c r="N347" s="17">
        <f t="shared" si="200"/>
        <v>0</v>
      </c>
      <c r="O347" s="17">
        <v>0</v>
      </c>
      <c r="P347" s="18">
        <v>0</v>
      </c>
      <c r="Q347" s="17">
        <f t="shared" si="204"/>
        <v>0</v>
      </c>
      <c r="R347" s="17">
        <v>2.8328099999999998</v>
      </c>
      <c r="S347" s="18">
        <v>2.6840000000000002</v>
      </c>
      <c r="T347" s="17">
        <f t="shared" si="205"/>
        <v>-0.14880999999999966</v>
      </c>
      <c r="U347" s="17">
        <v>2.4148100000000001</v>
      </c>
      <c r="V347" s="18">
        <v>2.6840000000000002</v>
      </c>
      <c r="W347" s="17">
        <f t="shared" si="206"/>
        <v>0.26919000000000004</v>
      </c>
      <c r="X347" s="17">
        <v>0</v>
      </c>
      <c r="Y347" s="18">
        <v>0</v>
      </c>
      <c r="Z347" s="17">
        <f t="shared" si="207"/>
        <v>0</v>
      </c>
      <c r="AA347" s="17">
        <v>0</v>
      </c>
      <c r="AB347" s="18">
        <v>0</v>
      </c>
      <c r="AC347" s="17">
        <f t="shared" si="208"/>
        <v>0</v>
      </c>
      <c r="AD347" s="17">
        <v>19039.758999999998</v>
      </c>
      <c r="AE347" s="18">
        <v>6.2E-2</v>
      </c>
      <c r="AF347" s="17">
        <f t="shared" si="209"/>
        <v>-19039.696999999996</v>
      </c>
      <c r="AG347" s="17">
        <v>8.5400000000000004E-2</v>
      </c>
      <c r="AH347" s="18">
        <v>9.6000000000000002E-2</v>
      </c>
      <c r="AI347" s="17">
        <f t="shared" si="210"/>
        <v>1.0599999999999998E-2</v>
      </c>
      <c r="AJ347" s="17">
        <v>0.46139999999999998</v>
      </c>
      <c r="AK347" s="18">
        <v>1.0309999999999999</v>
      </c>
      <c r="AL347" s="17">
        <f t="shared" si="211"/>
        <v>0.56959999999999988</v>
      </c>
      <c r="AM347" s="17">
        <v>2954.347342</v>
      </c>
      <c r="AN347" s="18">
        <v>3735.2249999999999</v>
      </c>
      <c r="AO347" s="17">
        <f t="shared" si="212"/>
        <v>780.87765799999988</v>
      </c>
      <c r="AP347" s="17">
        <v>0</v>
      </c>
      <c r="AQ347" s="18">
        <v>0</v>
      </c>
      <c r="AR347" s="17">
        <f t="shared" si="213"/>
        <v>0</v>
      </c>
      <c r="AS347" s="17">
        <v>121.581</v>
      </c>
      <c r="AT347" s="18">
        <v>0</v>
      </c>
      <c r="AU347" s="17">
        <f t="shared" si="214"/>
        <v>-121.581</v>
      </c>
      <c r="AV347" s="17">
        <v>0</v>
      </c>
      <c r="AW347" s="18">
        <v>0</v>
      </c>
      <c r="AX347" s="20">
        <f t="shared" si="215"/>
        <v>0</v>
      </c>
    </row>
    <row r="348" spans="2:50" x14ac:dyDescent="0.3">
      <c r="B348" s="16" t="s">
        <v>110</v>
      </c>
      <c r="C348" s="17">
        <v>0.02</v>
      </c>
      <c r="D348" s="18">
        <v>18008.3</v>
      </c>
      <c r="E348" s="17">
        <f t="shared" si="201"/>
        <v>18008.28</v>
      </c>
      <c r="F348" s="17">
        <v>14138.058034</v>
      </c>
      <c r="G348" s="18">
        <v>17428.468000000001</v>
      </c>
      <c r="H348" s="17">
        <f t="shared" si="202"/>
        <v>3290.4099660000011</v>
      </c>
      <c r="I348" s="17">
        <v>71443.165999999997</v>
      </c>
      <c r="J348" s="18">
        <v>0</v>
      </c>
      <c r="K348" s="17">
        <f t="shared" si="203"/>
        <v>-71443.165999999997</v>
      </c>
      <c r="L348" s="17">
        <v>0</v>
      </c>
      <c r="M348" s="18">
        <v>0</v>
      </c>
      <c r="N348" s="17">
        <f t="shared" si="200"/>
        <v>0</v>
      </c>
      <c r="O348" s="17">
        <v>0</v>
      </c>
      <c r="P348" s="18">
        <v>0</v>
      </c>
      <c r="Q348" s="17">
        <f t="shared" si="204"/>
        <v>0</v>
      </c>
      <c r="R348" s="17">
        <v>667.59799999999996</v>
      </c>
      <c r="S348" s="18">
        <v>20463.73</v>
      </c>
      <c r="T348" s="17">
        <f t="shared" si="205"/>
        <v>19796.131999999998</v>
      </c>
      <c r="U348" s="17">
        <v>661.42</v>
      </c>
      <c r="V348" s="18">
        <v>18950.671999999999</v>
      </c>
      <c r="W348" s="17">
        <f t="shared" si="206"/>
        <v>18289.252</v>
      </c>
      <c r="X348" s="17">
        <v>0</v>
      </c>
      <c r="Y348" s="18">
        <v>0</v>
      </c>
      <c r="Z348" s="17">
        <f t="shared" si="207"/>
        <v>0</v>
      </c>
      <c r="AA348" s="17">
        <v>373.16039999999998</v>
      </c>
      <c r="AB348" s="18">
        <v>409.58800000000002</v>
      </c>
      <c r="AC348" s="17">
        <f t="shared" si="208"/>
        <v>36.427600000000041</v>
      </c>
      <c r="AD348" s="17">
        <v>6947.0721999999996</v>
      </c>
      <c r="AE348" s="18">
        <v>6753.8289999999997</v>
      </c>
      <c r="AF348" s="17">
        <f t="shared" si="209"/>
        <v>-193.24319999999989</v>
      </c>
      <c r="AG348" s="17">
        <v>2982.6323339999999</v>
      </c>
      <c r="AH348" s="18">
        <v>4069.5050000000001</v>
      </c>
      <c r="AI348" s="17">
        <f t="shared" si="210"/>
        <v>1086.8726660000002</v>
      </c>
      <c r="AJ348" s="17">
        <v>16.256</v>
      </c>
      <c r="AK348" s="18">
        <v>84.480999999999995</v>
      </c>
      <c r="AL348" s="17">
        <f t="shared" si="211"/>
        <v>68.224999999999994</v>
      </c>
      <c r="AM348" s="17">
        <v>3140.2141000000001</v>
      </c>
      <c r="AN348" s="18">
        <v>3646.471</v>
      </c>
      <c r="AO348" s="17">
        <f t="shared" si="212"/>
        <v>506.25689999999986</v>
      </c>
      <c r="AP348" s="17">
        <v>0</v>
      </c>
      <c r="AQ348" s="18">
        <v>0.60199999999999998</v>
      </c>
      <c r="AR348" s="17">
        <f t="shared" si="213"/>
        <v>0.60199999999999998</v>
      </c>
      <c r="AS348" s="17">
        <v>53450.981</v>
      </c>
      <c r="AT348" s="18">
        <v>0</v>
      </c>
      <c r="AU348" s="17">
        <f t="shared" si="214"/>
        <v>-53450.981</v>
      </c>
      <c r="AV348" s="17">
        <v>18003.330000000002</v>
      </c>
      <c r="AW348" s="18">
        <v>9.1660000000000004</v>
      </c>
      <c r="AX348" s="20">
        <f t="shared" si="215"/>
        <v>-17994.164000000001</v>
      </c>
    </row>
    <row r="349" spans="2:50" x14ac:dyDescent="0.3">
      <c r="B349" s="16" t="s">
        <v>449</v>
      </c>
      <c r="C349" s="17">
        <v>8.0030999999999999</v>
      </c>
      <c r="D349" s="18">
        <v>4.0949999999999998</v>
      </c>
      <c r="E349" s="17">
        <f t="shared" si="201"/>
        <v>-3.9081000000000001</v>
      </c>
      <c r="F349" s="17">
        <v>6343.6395350000003</v>
      </c>
      <c r="G349" s="18">
        <v>4462.2259999999997</v>
      </c>
      <c r="H349" s="17">
        <f t="shared" si="202"/>
        <v>-1881.4135350000006</v>
      </c>
      <c r="I349" s="17">
        <v>0</v>
      </c>
      <c r="J349" s="18">
        <v>0</v>
      </c>
      <c r="K349" s="17">
        <f t="shared" si="203"/>
        <v>0</v>
      </c>
      <c r="L349" s="17">
        <v>0</v>
      </c>
      <c r="M349" s="18">
        <v>0</v>
      </c>
      <c r="N349" s="17">
        <f t="shared" si="200"/>
        <v>0</v>
      </c>
      <c r="O349" s="17">
        <v>0</v>
      </c>
      <c r="P349" s="18">
        <v>0</v>
      </c>
      <c r="Q349" s="17">
        <f t="shared" si="204"/>
        <v>0</v>
      </c>
      <c r="R349" s="17">
        <v>408.55606</v>
      </c>
      <c r="S349" s="18">
        <v>2.5</v>
      </c>
      <c r="T349" s="17">
        <f t="shared" si="205"/>
        <v>-406.05606</v>
      </c>
      <c r="U349" s="17">
        <v>83.845359999999999</v>
      </c>
      <c r="V349" s="18">
        <v>0</v>
      </c>
      <c r="W349" s="17">
        <f t="shared" si="206"/>
        <v>-83.845359999999999</v>
      </c>
      <c r="X349" s="17">
        <v>38.861899999999999</v>
      </c>
      <c r="Y349" s="18">
        <v>1.5</v>
      </c>
      <c r="Z349" s="17">
        <f t="shared" si="207"/>
        <v>-37.361899999999999</v>
      </c>
      <c r="AA349" s="17">
        <v>288.66899999999998</v>
      </c>
      <c r="AB349" s="18">
        <v>6.8150000000000004</v>
      </c>
      <c r="AC349" s="17">
        <f t="shared" si="208"/>
        <v>-281.85399999999998</v>
      </c>
      <c r="AD349" s="17">
        <v>1024.6254650000001</v>
      </c>
      <c r="AE349" s="18">
        <v>740.84400000000005</v>
      </c>
      <c r="AF349" s="17">
        <f t="shared" si="209"/>
        <v>-283.78146500000003</v>
      </c>
      <c r="AG349" s="17">
        <v>94.238479999999996</v>
      </c>
      <c r="AH349" s="18">
        <v>93.194999999999993</v>
      </c>
      <c r="AI349" s="17">
        <f t="shared" si="210"/>
        <v>-1.0434800000000024</v>
      </c>
      <c r="AJ349" s="17">
        <v>1.04705</v>
      </c>
      <c r="AK349" s="18">
        <v>2.5000000000000001E-2</v>
      </c>
      <c r="AL349" s="17">
        <f t="shared" si="211"/>
        <v>-1.0220500000000001</v>
      </c>
      <c r="AM349" s="17">
        <v>4482.2322800000002</v>
      </c>
      <c r="AN349" s="18">
        <v>3614.52</v>
      </c>
      <c r="AO349" s="17">
        <f t="shared" si="212"/>
        <v>-867.71228000000019</v>
      </c>
      <c r="AP349" s="17">
        <v>0</v>
      </c>
      <c r="AQ349" s="18">
        <v>0.7</v>
      </c>
      <c r="AR349" s="17">
        <f t="shared" si="213"/>
        <v>0.7</v>
      </c>
      <c r="AS349" s="17">
        <v>0.2</v>
      </c>
      <c r="AT349" s="18">
        <v>0</v>
      </c>
      <c r="AU349" s="17">
        <f t="shared" si="214"/>
        <v>-0.2</v>
      </c>
      <c r="AV349" s="17">
        <v>13.212400000000001</v>
      </c>
      <c r="AW349" s="18">
        <v>6.9219999999999997</v>
      </c>
      <c r="AX349" s="20">
        <f t="shared" si="215"/>
        <v>-6.2904000000000009</v>
      </c>
    </row>
    <row r="350" spans="2:50" x14ac:dyDescent="0.3">
      <c r="B350" s="16" t="s">
        <v>224</v>
      </c>
      <c r="C350" s="17">
        <v>149.02099999999999</v>
      </c>
      <c r="D350" s="18">
        <v>444.78500000000003</v>
      </c>
      <c r="E350" s="17">
        <f t="shared" si="201"/>
        <v>295.76400000000001</v>
      </c>
      <c r="F350" s="17">
        <v>16892.83224</v>
      </c>
      <c r="G350" s="18">
        <v>13162.790999999999</v>
      </c>
      <c r="H350" s="17">
        <f t="shared" si="202"/>
        <v>-3730.0412400000005</v>
      </c>
      <c r="I350" s="17">
        <v>0</v>
      </c>
      <c r="J350" s="18">
        <v>6.6000000000000003E-2</v>
      </c>
      <c r="K350" s="17">
        <f t="shared" si="203"/>
        <v>6.6000000000000003E-2</v>
      </c>
      <c r="L350" s="17">
        <v>0</v>
      </c>
      <c r="M350" s="18">
        <v>0</v>
      </c>
      <c r="N350" s="17">
        <f t="shared" si="200"/>
        <v>0</v>
      </c>
      <c r="O350" s="17">
        <v>0</v>
      </c>
      <c r="P350" s="18">
        <v>0</v>
      </c>
      <c r="Q350" s="17">
        <f t="shared" si="204"/>
        <v>0</v>
      </c>
      <c r="R350" s="17">
        <v>2358.0610000000001</v>
      </c>
      <c r="S350" s="18">
        <v>0.09</v>
      </c>
      <c r="T350" s="17">
        <f t="shared" si="205"/>
        <v>-2357.971</v>
      </c>
      <c r="U350" s="17">
        <v>7.88</v>
      </c>
      <c r="V350" s="18">
        <v>0.09</v>
      </c>
      <c r="W350" s="17">
        <f t="shared" si="206"/>
        <v>-7.79</v>
      </c>
      <c r="X350" s="17">
        <v>2720</v>
      </c>
      <c r="Y350" s="18">
        <v>0</v>
      </c>
      <c r="Z350" s="17">
        <f t="shared" si="207"/>
        <v>-2720</v>
      </c>
      <c r="AA350" s="17">
        <v>91.641000000000005</v>
      </c>
      <c r="AB350" s="18">
        <v>0.40899999999999997</v>
      </c>
      <c r="AC350" s="17">
        <f t="shared" si="208"/>
        <v>-91.231999999999999</v>
      </c>
      <c r="AD350" s="17">
        <v>2719.2624999999998</v>
      </c>
      <c r="AE350" s="18">
        <v>8299.223</v>
      </c>
      <c r="AF350" s="17">
        <f t="shared" si="209"/>
        <v>5579.9605000000001</v>
      </c>
      <c r="AG350" s="17">
        <v>225.69120000000001</v>
      </c>
      <c r="AH350" s="18">
        <v>416.45699999999999</v>
      </c>
      <c r="AI350" s="17">
        <f t="shared" si="210"/>
        <v>190.76579999999998</v>
      </c>
      <c r="AJ350" s="17">
        <v>19.872</v>
      </c>
      <c r="AK350" s="18">
        <v>1.3380000000000001</v>
      </c>
      <c r="AL350" s="17">
        <f t="shared" si="211"/>
        <v>-18.533999999999999</v>
      </c>
      <c r="AM350" s="17">
        <v>8814.61</v>
      </c>
      <c r="AN350" s="18">
        <v>3599.84</v>
      </c>
      <c r="AO350" s="17">
        <f t="shared" si="212"/>
        <v>-5214.7700000000004</v>
      </c>
      <c r="AP350" s="17">
        <v>0</v>
      </c>
      <c r="AQ350" s="18">
        <v>0</v>
      </c>
      <c r="AR350" s="17">
        <f t="shared" si="213"/>
        <v>0</v>
      </c>
      <c r="AS350" s="17">
        <v>0</v>
      </c>
      <c r="AT350" s="18">
        <v>0</v>
      </c>
      <c r="AU350" s="17">
        <f t="shared" si="214"/>
        <v>0</v>
      </c>
      <c r="AV350" s="17">
        <v>92.715540000000004</v>
      </c>
      <c r="AW350" s="18">
        <v>1290.2850000000001</v>
      </c>
      <c r="AX350" s="20">
        <f t="shared" si="215"/>
        <v>1197.5694600000002</v>
      </c>
    </row>
    <row r="351" spans="2:50" x14ac:dyDescent="0.3">
      <c r="B351" s="16" t="s">
        <v>439</v>
      </c>
      <c r="C351" s="17">
        <v>98.336200000000005</v>
      </c>
      <c r="D351" s="18">
        <v>208.43100000000001</v>
      </c>
      <c r="E351" s="17">
        <f t="shared" si="201"/>
        <v>110.09480000000001</v>
      </c>
      <c r="F351" s="17">
        <v>9855.7752199999995</v>
      </c>
      <c r="G351" s="18">
        <v>16172.380999999999</v>
      </c>
      <c r="H351" s="17">
        <f t="shared" si="202"/>
        <v>6316.6057799999999</v>
      </c>
      <c r="I351" s="17">
        <v>1203.8484900000001</v>
      </c>
      <c r="J351" s="18">
        <v>412.71100000000001</v>
      </c>
      <c r="K351" s="17">
        <f t="shared" si="203"/>
        <v>-791.13749000000007</v>
      </c>
      <c r="L351" s="17">
        <v>0</v>
      </c>
      <c r="M351" s="18">
        <v>0</v>
      </c>
      <c r="N351" s="17">
        <f t="shared" si="200"/>
        <v>0</v>
      </c>
      <c r="O351" s="17">
        <v>0</v>
      </c>
      <c r="P351" s="18">
        <v>0</v>
      </c>
      <c r="Q351" s="17">
        <f t="shared" si="204"/>
        <v>0</v>
      </c>
      <c r="R351" s="17">
        <v>323.28899999999999</v>
      </c>
      <c r="S351" s="18">
        <v>534.16300000000001</v>
      </c>
      <c r="T351" s="17">
        <f t="shared" si="205"/>
        <v>210.87400000000002</v>
      </c>
      <c r="U351" s="17">
        <v>5.3890000000000002</v>
      </c>
      <c r="V351" s="18">
        <v>514.85900000000004</v>
      </c>
      <c r="W351" s="17">
        <f t="shared" si="206"/>
        <v>509.47</v>
      </c>
      <c r="X351" s="17">
        <v>0</v>
      </c>
      <c r="Y351" s="18">
        <v>37.183</v>
      </c>
      <c r="Z351" s="17">
        <f t="shared" si="207"/>
        <v>37.183</v>
      </c>
      <c r="AA351" s="17">
        <v>594.16998000000001</v>
      </c>
      <c r="AB351" s="18">
        <v>0</v>
      </c>
      <c r="AC351" s="17">
        <f t="shared" si="208"/>
        <v>-594.16998000000001</v>
      </c>
      <c r="AD351" s="17">
        <v>7193.9290000000001</v>
      </c>
      <c r="AE351" s="18">
        <v>5695.96</v>
      </c>
      <c r="AF351" s="17">
        <f t="shared" si="209"/>
        <v>-1497.9690000000001</v>
      </c>
      <c r="AG351" s="17">
        <v>177.79521</v>
      </c>
      <c r="AH351" s="18">
        <v>6565.7139999999999</v>
      </c>
      <c r="AI351" s="17">
        <f t="shared" si="210"/>
        <v>6387.9187899999997</v>
      </c>
      <c r="AJ351" s="17">
        <v>295.2</v>
      </c>
      <c r="AK351" s="18">
        <v>349.5</v>
      </c>
      <c r="AL351" s="17">
        <f t="shared" si="211"/>
        <v>54.300000000000011</v>
      </c>
      <c r="AM351" s="17">
        <v>1307.2608</v>
      </c>
      <c r="AN351" s="18">
        <v>3534.1030000000001</v>
      </c>
      <c r="AO351" s="17">
        <f t="shared" si="212"/>
        <v>2226.8422</v>
      </c>
      <c r="AP351" s="17">
        <v>0</v>
      </c>
      <c r="AQ351" s="18">
        <v>0</v>
      </c>
      <c r="AR351" s="17">
        <f t="shared" si="213"/>
        <v>0</v>
      </c>
      <c r="AS351" s="17">
        <v>1187.713</v>
      </c>
      <c r="AT351" s="18">
        <v>0</v>
      </c>
      <c r="AU351" s="17">
        <f t="shared" si="214"/>
        <v>-1187.713</v>
      </c>
      <c r="AV351" s="17">
        <v>78.602919999999997</v>
      </c>
      <c r="AW351" s="18">
        <v>76.900999999999996</v>
      </c>
      <c r="AX351" s="20">
        <f t="shared" si="215"/>
        <v>-1.7019200000000012</v>
      </c>
    </row>
    <row r="352" spans="2:50" x14ac:dyDescent="0.3">
      <c r="B352" s="16" t="s">
        <v>501</v>
      </c>
      <c r="C352" s="17">
        <v>3.536</v>
      </c>
      <c r="D352" s="18">
        <v>4.4130000000000003</v>
      </c>
      <c r="E352" s="17">
        <f t="shared" si="201"/>
        <v>0.87700000000000022</v>
      </c>
      <c r="F352" s="17">
        <v>76989.804889999999</v>
      </c>
      <c r="G352" s="18">
        <v>103229.47100000001</v>
      </c>
      <c r="H352" s="17">
        <f t="shared" si="202"/>
        <v>26239.666110000006</v>
      </c>
      <c r="I352" s="17">
        <v>0</v>
      </c>
      <c r="J352" s="18">
        <v>34.179000000000002</v>
      </c>
      <c r="K352" s="17">
        <f t="shared" si="203"/>
        <v>34.179000000000002</v>
      </c>
      <c r="L352" s="17">
        <v>0</v>
      </c>
      <c r="M352" s="18">
        <v>0</v>
      </c>
      <c r="N352" s="17">
        <f t="shared" si="200"/>
        <v>0</v>
      </c>
      <c r="O352" s="17">
        <v>0</v>
      </c>
      <c r="P352" s="18">
        <v>0</v>
      </c>
      <c r="Q352" s="17">
        <f t="shared" si="204"/>
        <v>0</v>
      </c>
      <c r="R352" s="17">
        <v>175.9</v>
      </c>
      <c r="S352" s="18">
        <v>120.139</v>
      </c>
      <c r="T352" s="17">
        <f t="shared" si="205"/>
        <v>-55.76100000000001</v>
      </c>
      <c r="U352" s="17">
        <v>0</v>
      </c>
      <c r="V352" s="18">
        <v>0</v>
      </c>
      <c r="W352" s="17">
        <f t="shared" si="206"/>
        <v>0</v>
      </c>
      <c r="X352" s="17">
        <v>3915</v>
      </c>
      <c r="Y352" s="18">
        <v>4234.4399999999996</v>
      </c>
      <c r="Z352" s="17">
        <f t="shared" si="207"/>
        <v>319.4399999999996</v>
      </c>
      <c r="AA352" s="17">
        <v>153.49440000000001</v>
      </c>
      <c r="AB352" s="18">
        <v>520.53</v>
      </c>
      <c r="AC352" s="17">
        <f t="shared" si="208"/>
        <v>367.03559999999993</v>
      </c>
      <c r="AD352" s="17">
        <v>64911.900300000001</v>
      </c>
      <c r="AE352" s="18">
        <v>90706.691999999995</v>
      </c>
      <c r="AF352" s="17">
        <f t="shared" si="209"/>
        <v>25794.791699999994</v>
      </c>
      <c r="AG352" s="17">
        <v>2312.9938900000002</v>
      </c>
      <c r="AH352" s="18">
        <v>3177.9029999999998</v>
      </c>
      <c r="AI352" s="17">
        <f t="shared" si="210"/>
        <v>864.9091099999996</v>
      </c>
      <c r="AJ352" s="17">
        <v>1458.5989999999999</v>
      </c>
      <c r="AK352" s="18">
        <v>979.21799999999996</v>
      </c>
      <c r="AL352" s="17">
        <f t="shared" si="211"/>
        <v>-479.38099999999997</v>
      </c>
      <c r="AM352" s="17">
        <v>4060.3753000000002</v>
      </c>
      <c r="AN352" s="18">
        <v>3528.9209999999998</v>
      </c>
      <c r="AO352" s="17">
        <f t="shared" si="212"/>
        <v>-531.45430000000033</v>
      </c>
      <c r="AP352" s="17">
        <v>0</v>
      </c>
      <c r="AQ352" s="18">
        <v>0</v>
      </c>
      <c r="AR352" s="17">
        <f t="shared" si="213"/>
        <v>0</v>
      </c>
      <c r="AS352" s="17">
        <v>0</v>
      </c>
      <c r="AT352" s="18">
        <v>0</v>
      </c>
      <c r="AU352" s="17">
        <f t="shared" si="214"/>
        <v>0</v>
      </c>
      <c r="AV352" s="17">
        <v>5.0780000000000003</v>
      </c>
      <c r="AW352" s="18">
        <v>0.22</v>
      </c>
      <c r="AX352" s="20">
        <f t="shared" si="215"/>
        <v>-4.8580000000000005</v>
      </c>
    </row>
    <row r="353" spans="2:50" x14ac:dyDescent="0.3">
      <c r="B353" s="16" t="s">
        <v>601</v>
      </c>
      <c r="C353" s="17">
        <v>459.22899999999998</v>
      </c>
      <c r="D353" s="18">
        <v>205.2</v>
      </c>
      <c r="E353" s="17">
        <f t="shared" si="201"/>
        <v>-254.029</v>
      </c>
      <c r="F353" s="17">
        <v>209372.10195800001</v>
      </c>
      <c r="G353" s="18">
        <v>184760.92800000001</v>
      </c>
      <c r="H353" s="17">
        <f t="shared" si="202"/>
        <v>-24611.173957999999</v>
      </c>
      <c r="I353" s="17">
        <v>321821.50397000002</v>
      </c>
      <c r="J353" s="18">
        <v>313752.15999999997</v>
      </c>
      <c r="K353" s="17">
        <f t="shared" si="203"/>
        <v>-8069.3439700000454</v>
      </c>
      <c r="L353" s="17">
        <v>0</v>
      </c>
      <c r="M353" s="18">
        <v>0</v>
      </c>
      <c r="N353" s="17">
        <f t="shared" si="200"/>
        <v>0</v>
      </c>
      <c r="O353" s="17">
        <v>10567.3</v>
      </c>
      <c r="P353" s="18">
        <v>262750.85200000001</v>
      </c>
      <c r="Q353" s="17">
        <f t="shared" si="204"/>
        <v>252183.55200000003</v>
      </c>
      <c r="R353" s="17">
        <v>491524.424</v>
      </c>
      <c r="S353" s="18">
        <v>486440.10800000001</v>
      </c>
      <c r="T353" s="17">
        <f t="shared" si="205"/>
        <v>-5084.3159999999916</v>
      </c>
      <c r="U353" s="17">
        <v>480941.92499999999</v>
      </c>
      <c r="V353" s="18">
        <v>486393.64799999999</v>
      </c>
      <c r="W353" s="17">
        <f t="shared" si="206"/>
        <v>5451.7229999999981</v>
      </c>
      <c r="X353" s="17">
        <v>1535.027</v>
      </c>
      <c r="Y353" s="18">
        <v>1434.662</v>
      </c>
      <c r="Z353" s="17">
        <f t="shared" si="207"/>
        <v>-100.36500000000001</v>
      </c>
      <c r="AA353" s="17">
        <v>0</v>
      </c>
      <c r="AB353" s="18">
        <v>5.569</v>
      </c>
      <c r="AC353" s="17">
        <f t="shared" si="208"/>
        <v>5.569</v>
      </c>
      <c r="AD353" s="17">
        <v>2777.6188000000002</v>
      </c>
      <c r="AE353" s="18">
        <v>1474.9690000000001</v>
      </c>
      <c r="AF353" s="17">
        <f t="shared" si="209"/>
        <v>-1302.6498000000001</v>
      </c>
      <c r="AG353" s="17">
        <v>948.66387799999995</v>
      </c>
      <c r="AH353" s="18">
        <v>99.402000000000001</v>
      </c>
      <c r="AI353" s="17">
        <f t="shared" si="210"/>
        <v>-849.26187799999991</v>
      </c>
      <c r="AJ353" s="17">
        <v>0</v>
      </c>
      <c r="AK353" s="18">
        <v>0</v>
      </c>
      <c r="AL353" s="17">
        <f t="shared" si="211"/>
        <v>0</v>
      </c>
      <c r="AM353" s="17">
        <v>8231.0352800000001</v>
      </c>
      <c r="AN353" s="18">
        <v>3414.8470000000002</v>
      </c>
      <c r="AO353" s="17">
        <f t="shared" si="212"/>
        <v>-4816.1882800000003</v>
      </c>
      <c r="AP353" s="17">
        <v>0</v>
      </c>
      <c r="AQ353" s="18">
        <v>5843.54</v>
      </c>
      <c r="AR353" s="17">
        <f t="shared" si="213"/>
        <v>5843.54</v>
      </c>
      <c r="AS353" s="17">
        <v>26399.04897</v>
      </c>
      <c r="AT353" s="18">
        <v>0</v>
      </c>
      <c r="AU353" s="17">
        <f t="shared" si="214"/>
        <v>-26399.04897</v>
      </c>
      <c r="AV353" s="17">
        <v>237.017</v>
      </c>
      <c r="AW353" s="18">
        <v>5848.7309999999998</v>
      </c>
      <c r="AX353" s="20">
        <f t="shared" si="215"/>
        <v>5611.7139999999999</v>
      </c>
    </row>
    <row r="354" spans="2:50" x14ac:dyDescent="0.3">
      <c r="B354" s="16" t="s">
        <v>214</v>
      </c>
      <c r="C354" s="17">
        <v>0</v>
      </c>
      <c r="D354" s="18">
        <v>0</v>
      </c>
      <c r="E354" s="17">
        <f t="shared" si="201"/>
        <v>0</v>
      </c>
      <c r="F354" s="17">
        <v>4231.0878000000002</v>
      </c>
      <c r="G354" s="18">
        <v>5858.9930000000004</v>
      </c>
      <c r="H354" s="17">
        <f t="shared" si="202"/>
        <v>1627.9052000000001</v>
      </c>
      <c r="I354" s="17">
        <v>0</v>
      </c>
      <c r="J354" s="18">
        <v>4475.5600000000004</v>
      </c>
      <c r="K354" s="17">
        <f t="shared" si="203"/>
        <v>4475.5600000000004</v>
      </c>
      <c r="L354" s="17">
        <v>0</v>
      </c>
      <c r="M354" s="18">
        <v>0</v>
      </c>
      <c r="N354" s="17">
        <f t="shared" si="200"/>
        <v>0</v>
      </c>
      <c r="O354" s="17">
        <v>0</v>
      </c>
      <c r="P354" s="18">
        <v>0</v>
      </c>
      <c r="Q354" s="17">
        <f t="shared" si="204"/>
        <v>0</v>
      </c>
      <c r="R354" s="17">
        <v>126.5</v>
      </c>
      <c r="S354" s="18">
        <v>4645.26</v>
      </c>
      <c r="T354" s="17">
        <f t="shared" si="205"/>
        <v>4518.76</v>
      </c>
      <c r="U354" s="17">
        <v>126.5</v>
      </c>
      <c r="V354" s="18">
        <v>169.7</v>
      </c>
      <c r="W354" s="17">
        <f t="shared" si="206"/>
        <v>43.199999999999989</v>
      </c>
      <c r="X354" s="17">
        <v>0</v>
      </c>
      <c r="Y354" s="18">
        <v>0</v>
      </c>
      <c r="Z354" s="17">
        <f t="shared" si="207"/>
        <v>0</v>
      </c>
      <c r="AA354" s="17">
        <v>1136.22</v>
      </c>
      <c r="AB354" s="18">
        <v>563.72500000000002</v>
      </c>
      <c r="AC354" s="17">
        <f t="shared" si="208"/>
        <v>-572.495</v>
      </c>
      <c r="AD354" s="17">
        <v>1609.1780000000001</v>
      </c>
      <c r="AE354" s="18">
        <v>1829.6980000000001</v>
      </c>
      <c r="AF354" s="17">
        <f t="shared" si="209"/>
        <v>220.51999999999998</v>
      </c>
      <c r="AG354" s="17">
        <v>0.93</v>
      </c>
      <c r="AH354" s="18">
        <v>0.98399999999999999</v>
      </c>
      <c r="AI354" s="17">
        <f t="shared" si="210"/>
        <v>5.3999999999999937E-2</v>
      </c>
      <c r="AJ354" s="17">
        <v>0</v>
      </c>
      <c r="AK354" s="18">
        <v>0</v>
      </c>
      <c r="AL354" s="17">
        <f t="shared" si="211"/>
        <v>0</v>
      </c>
      <c r="AM354" s="17">
        <v>1358.2598</v>
      </c>
      <c r="AN354" s="18">
        <v>3294.8560000000002</v>
      </c>
      <c r="AO354" s="17">
        <f t="shared" si="212"/>
        <v>1936.5962000000002</v>
      </c>
      <c r="AP354" s="17">
        <v>0</v>
      </c>
      <c r="AQ354" s="18">
        <v>0</v>
      </c>
      <c r="AR354" s="17">
        <f t="shared" si="213"/>
        <v>0</v>
      </c>
      <c r="AS354" s="17">
        <v>0</v>
      </c>
      <c r="AT354" s="18">
        <v>0</v>
      </c>
      <c r="AU354" s="17">
        <f t="shared" si="214"/>
        <v>0</v>
      </c>
      <c r="AV354" s="17">
        <v>0</v>
      </c>
      <c r="AW354" s="18">
        <v>0.03</v>
      </c>
      <c r="AX354" s="20">
        <f t="shared" si="215"/>
        <v>0.03</v>
      </c>
    </row>
    <row r="355" spans="2:50" x14ac:dyDescent="0.3">
      <c r="B355" s="16" t="s">
        <v>129</v>
      </c>
      <c r="C355" s="17">
        <v>399.61543999999998</v>
      </c>
      <c r="D355" s="18">
        <v>5.7000000000000002E-2</v>
      </c>
      <c r="E355" s="17">
        <f t="shared" si="201"/>
        <v>-399.55843999999996</v>
      </c>
      <c r="F355" s="17">
        <v>27855.799287000002</v>
      </c>
      <c r="G355" s="18">
        <v>4444.1279999999997</v>
      </c>
      <c r="H355" s="17">
        <f t="shared" si="202"/>
        <v>-23411.671287000001</v>
      </c>
      <c r="I355" s="17">
        <v>15805.39</v>
      </c>
      <c r="J355" s="18">
        <v>189.65700000000001</v>
      </c>
      <c r="K355" s="17">
        <f t="shared" si="203"/>
        <v>-15615.733</v>
      </c>
      <c r="L355" s="17">
        <v>0</v>
      </c>
      <c r="M355" s="18">
        <v>0</v>
      </c>
      <c r="N355" s="17">
        <f t="shared" si="200"/>
        <v>0</v>
      </c>
      <c r="O355" s="17">
        <v>0</v>
      </c>
      <c r="P355" s="18">
        <v>0</v>
      </c>
      <c r="Q355" s="17">
        <f t="shared" si="204"/>
        <v>0</v>
      </c>
      <c r="R355" s="17">
        <v>5657.2092599999996</v>
      </c>
      <c r="S355" s="18">
        <v>247.34299999999999</v>
      </c>
      <c r="T355" s="17">
        <f t="shared" si="205"/>
        <v>-5409.8662599999998</v>
      </c>
      <c r="U355" s="17">
        <v>4544.41</v>
      </c>
      <c r="V355" s="18">
        <v>61.734000000000002</v>
      </c>
      <c r="W355" s="17">
        <f t="shared" si="206"/>
        <v>-4482.6759999999995</v>
      </c>
      <c r="X355" s="17">
        <v>0</v>
      </c>
      <c r="Y355" s="18">
        <v>0</v>
      </c>
      <c r="Z355" s="17">
        <f t="shared" si="207"/>
        <v>0</v>
      </c>
      <c r="AA355" s="17">
        <v>24.881</v>
      </c>
      <c r="AB355" s="18">
        <v>1E-3</v>
      </c>
      <c r="AC355" s="17">
        <f t="shared" si="208"/>
        <v>-24.88</v>
      </c>
      <c r="AD355" s="17">
        <v>864.72659999999996</v>
      </c>
      <c r="AE355" s="18">
        <v>1015.211</v>
      </c>
      <c r="AF355" s="17">
        <f t="shared" si="209"/>
        <v>150.48440000000005</v>
      </c>
      <c r="AG355" s="17">
        <v>1211.9187099999999</v>
      </c>
      <c r="AH355" s="18">
        <v>5.6219999999999999</v>
      </c>
      <c r="AI355" s="17">
        <f t="shared" si="210"/>
        <v>-1206.2967099999998</v>
      </c>
      <c r="AJ355" s="17">
        <v>94.084800000000001</v>
      </c>
      <c r="AK355" s="18">
        <v>156.15799999999999</v>
      </c>
      <c r="AL355" s="17">
        <f t="shared" si="211"/>
        <v>62.073199999999986</v>
      </c>
      <c r="AM355" s="17">
        <v>19695.768489999999</v>
      </c>
      <c r="AN355" s="18">
        <v>3204.645</v>
      </c>
      <c r="AO355" s="17">
        <f t="shared" si="212"/>
        <v>-16491.123489999998</v>
      </c>
      <c r="AP355" s="17">
        <v>16508.764067</v>
      </c>
      <c r="AQ355" s="18">
        <v>1E-3</v>
      </c>
      <c r="AR355" s="17">
        <f t="shared" si="213"/>
        <v>-16508.763067</v>
      </c>
      <c r="AS355" s="17">
        <v>0</v>
      </c>
      <c r="AT355" s="18">
        <v>0</v>
      </c>
      <c r="AU355" s="17">
        <f t="shared" si="214"/>
        <v>0</v>
      </c>
      <c r="AV355" s="17">
        <v>16512.215866999999</v>
      </c>
      <c r="AW355" s="18">
        <v>4.8630000000000004</v>
      </c>
      <c r="AX355" s="20">
        <f t="shared" si="215"/>
        <v>-16507.352866999998</v>
      </c>
    </row>
    <row r="356" spans="2:50" x14ac:dyDescent="0.3">
      <c r="B356" s="16" t="s">
        <v>381</v>
      </c>
      <c r="C356" s="17">
        <v>60</v>
      </c>
      <c r="D356" s="18">
        <v>0</v>
      </c>
      <c r="E356" s="17">
        <f t="shared" si="201"/>
        <v>-60</v>
      </c>
      <c r="F356" s="17">
        <v>7298.5426829999997</v>
      </c>
      <c r="G356" s="18">
        <v>10949.841</v>
      </c>
      <c r="H356" s="17">
        <f t="shared" si="202"/>
        <v>3651.2983170000007</v>
      </c>
      <c r="I356" s="17">
        <v>17527</v>
      </c>
      <c r="J356" s="18">
        <v>0</v>
      </c>
      <c r="K356" s="17">
        <f t="shared" si="203"/>
        <v>-17527</v>
      </c>
      <c r="L356" s="17">
        <v>0</v>
      </c>
      <c r="M356" s="18">
        <v>0</v>
      </c>
      <c r="N356" s="17">
        <f t="shared" si="200"/>
        <v>0</v>
      </c>
      <c r="O356" s="17">
        <v>0</v>
      </c>
      <c r="P356" s="18">
        <v>0</v>
      </c>
      <c r="Q356" s="17">
        <f t="shared" si="204"/>
        <v>0</v>
      </c>
      <c r="R356" s="17">
        <v>669.8</v>
      </c>
      <c r="S356" s="18">
        <v>3117.53</v>
      </c>
      <c r="T356" s="17">
        <f t="shared" si="205"/>
        <v>2447.7300000000005</v>
      </c>
      <c r="U356" s="17">
        <v>315.2</v>
      </c>
      <c r="V356" s="18">
        <v>3049.8</v>
      </c>
      <c r="W356" s="17">
        <f t="shared" si="206"/>
        <v>2734.6000000000004</v>
      </c>
      <c r="X356" s="17">
        <v>0</v>
      </c>
      <c r="Y356" s="18">
        <v>0</v>
      </c>
      <c r="Z356" s="17">
        <f t="shared" si="207"/>
        <v>0</v>
      </c>
      <c r="AA356" s="17">
        <v>0.6</v>
      </c>
      <c r="AB356" s="18">
        <v>1.3180000000000001</v>
      </c>
      <c r="AC356" s="17">
        <f t="shared" si="208"/>
        <v>0.71800000000000008</v>
      </c>
      <c r="AD356" s="17">
        <v>2964.6579999999999</v>
      </c>
      <c r="AE356" s="18">
        <v>4366.1189999999997</v>
      </c>
      <c r="AF356" s="17">
        <f t="shared" si="209"/>
        <v>1401.4609999999998</v>
      </c>
      <c r="AG356" s="17">
        <v>284.382025</v>
      </c>
      <c r="AH356" s="18">
        <v>301.286</v>
      </c>
      <c r="AI356" s="17">
        <f t="shared" si="210"/>
        <v>16.903975000000003</v>
      </c>
      <c r="AJ356" s="17">
        <v>11.555</v>
      </c>
      <c r="AK356" s="18">
        <v>9.5220000000000002</v>
      </c>
      <c r="AL356" s="17">
        <f t="shared" si="211"/>
        <v>-2.0329999999999995</v>
      </c>
      <c r="AM356" s="17">
        <v>20954.439657999999</v>
      </c>
      <c r="AN356" s="18">
        <v>3154.0659999999998</v>
      </c>
      <c r="AO356" s="17">
        <f t="shared" si="212"/>
        <v>-17800.373658</v>
      </c>
      <c r="AP356" s="17">
        <v>0</v>
      </c>
      <c r="AQ356" s="18">
        <v>0</v>
      </c>
      <c r="AR356" s="17">
        <f t="shared" si="213"/>
        <v>0</v>
      </c>
      <c r="AS356" s="17">
        <v>0</v>
      </c>
      <c r="AT356" s="18">
        <v>0</v>
      </c>
      <c r="AU356" s="17">
        <f t="shared" si="214"/>
        <v>0</v>
      </c>
      <c r="AV356" s="17">
        <v>0.108</v>
      </c>
      <c r="AW356" s="18">
        <v>0</v>
      </c>
      <c r="AX356" s="20">
        <f t="shared" si="215"/>
        <v>-0.108</v>
      </c>
    </row>
    <row r="357" spans="2:50" x14ac:dyDescent="0.3">
      <c r="B357" s="16" t="s">
        <v>313</v>
      </c>
      <c r="C357" s="17">
        <v>399165013.67699999</v>
      </c>
      <c r="D357" s="18">
        <v>247551526.38999999</v>
      </c>
      <c r="E357" s="17">
        <f t="shared" si="201"/>
        <v>-151613487.287</v>
      </c>
      <c r="F357" s="17">
        <v>22512622.081762999</v>
      </c>
      <c r="G357" s="18">
        <v>15620366.117000001</v>
      </c>
      <c r="H357" s="17">
        <f t="shared" si="202"/>
        <v>-6892255.9647629987</v>
      </c>
      <c r="I357" s="17">
        <v>11.6</v>
      </c>
      <c r="J357" s="18">
        <v>0</v>
      </c>
      <c r="K357" s="17">
        <f t="shared" si="203"/>
        <v>-11.6</v>
      </c>
      <c r="L357" s="17">
        <v>0</v>
      </c>
      <c r="M357" s="18">
        <v>0</v>
      </c>
      <c r="N357" s="17">
        <f t="shared" si="200"/>
        <v>0</v>
      </c>
      <c r="O357" s="17">
        <v>0</v>
      </c>
      <c r="P357" s="18">
        <v>0</v>
      </c>
      <c r="Q357" s="17">
        <f t="shared" si="204"/>
        <v>0</v>
      </c>
      <c r="R357" s="17">
        <v>17969495.699999999</v>
      </c>
      <c r="S357" s="18">
        <v>12458998.854</v>
      </c>
      <c r="T357" s="17">
        <f t="shared" si="205"/>
        <v>-5510496.845999999</v>
      </c>
      <c r="U357" s="17">
        <v>17969495.699999999</v>
      </c>
      <c r="V357" s="18">
        <v>0</v>
      </c>
      <c r="W357" s="17">
        <f t="shared" si="206"/>
        <v>-17969495.699999999</v>
      </c>
      <c r="X357" s="17">
        <v>0</v>
      </c>
      <c r="Y357" s="18">
        <v>0</v>
      </c>
      <c r="Z357" s="17">
        <f t="shared" si="207"/>
        <v>0</v>
      </c>
      <c r="AA357" s="17">
        <v>11166.08</v>
      </c>
      <c r="AB357" s="18">
        <v>752.61400000000003</v>
      </c>
      <c r="AC357" s="17">
        <f t="shared" si="208"/>
        <v>-10413.466</v>
      </c>
      <c r="AD357" s="17">
        <v>359.74770000000001</v>
      </c>
      <c r="AE357" s="18">
        <v>17448.788</v>
      </c>
      <c r="AF357" s="17">
        <f t="shared" si="209"/>
        <v>17089.040300000001</v>
      </c>
      <c r="AG357" s="17">
        <v>682.86</v>
      </c>
      <c r="AH357" s="18">
        <v>62.695999999999998</v>
      </c>
      <c r="AI357" s="17">
        <f t="shared" si="210"/>
        <v>-620.16399999999999</v>
      </c>
      <c r="AJ357" s="17">
        <v>0</v>
      </c>
      <c r="AK357" s="18">
        <v>4</v>
      </c>
      <c r="AL357" s="17">
        <f t="shared" si="211"/>
        <v>4</v>
      </c>
      <c r="AM357" s="17">
        <v>3322.295063</v>
      </c>
      <c r="AN357" s="18">
        <v>3103.3510000000001</v>
      </c>
      <c r="AO357" s="17">
        <f t="shared" si="212"/>
        <v>-218.94406299999991</v>
      </c>
      <c r="AP357" s="17">
        <v>4537903.3</v>
      </c>
      <c r="AQ357" s="18">
        <v>3157595.9</v>
      </c>
      <c r="AR357" s="17">
        <f t="shared" si="213"/>
        <v>-1380307.4</v>
      </c>
      <c r="AS357" s="17">
        <v>0</v>
      </c>
      <c r="AT357" s="18">
        <v>0</v>
      </c>
      <c r="AU357" s="17">
        <f t="shared" si="214"/>
        <v>0</v>
      </c>
      <c r="AV357" s="17">
        <v>403692620.676</v>
      </c>
      <c r="AW357" s="18">
        <v>250691522.204</v>
      </c>
      <c r="AX357" s="20">
        <f t="shared" si="215"/>
        <v>-153001098.472</v>
      </c>
    </row>
    <row r="358" spans="2:50" x14ac:dyDescent="0.3">
      <c r="B358" s="16" t="s">
        <v>103</v>
      </c>
      <c r="C358" s="17">
        <v>2.4651999999999998</v>
      </c>
      <c r="D358" s="18">
        <v>1.8560000000000001</v>
      </c>
      <c r="E358" s="17">
        <f t="shared" si="201"/>
        <v>-0.60919999999999974</v>
      </c>
      <c r="F358" s="17">
        <v>4679.8505299999997</v>
      </c>
      <c r="G358" s="18">
        <v>3779.1550000000002</v>
      </c>
      <c r="H358" s="17">
        <f t="shared" si="202"/>
        <v>-900.69552999999951</v>
      </c>
      <c r="I358" s="17">
        <v>203.98099999999999</v>
      </c>
      <c r="J358" s="18">
        <v>0</v>
      </c>
      <c r="K358" s="17">
        <f t="shared" si="203"/>
        <v>-203.98099999999999</v>
      </c>
      <c r="L358" s="17">
        <v>0</v>
      </c>
      <c r="M358" s="18">
        <v>0</v>
      </c>
      <c r="N358" s="17">
        <f t="shared" si="200"/>
        <v>0</v>
      </c>
      <c r="O358" s="17">
        <v>0</v>
      </c>
      <c r="P358" s="18">
        <v>0</v>
      </c>
      <c r="Q358" s="17">
        <f t="shared" si="204"/>
        <v>0</v>
      </c>
      <c r="R358" s="17">
        <v>735.72400000000005</v>
      </c>
      <c r="S358" s="18">
        <v>3.7759999999999998</v>
      </c>
      <c r="T358" s="17">
        <f t="shared" si="205"/>
        <v>-731.94800000000009</v>
      </c>
      <c r="U358" s="17">
        <v>699.51599999999996</v>
      </c>
      <c r="V358" s="18">
        <v>3.6360000000000001</v>
      </c>
      <c r="W358" s="17">
        <f t="shared" si="206"/>
        <v>-695.88</v>
      </c>
      <c r="X358" s="17">
        <v>0</v>
      </c>
      <c r="Y358" s="18">
        <v>0</v>
      </c>
      <c r="Z358" s="17">
        <f t="shared" si="207"/>
        <v>0</v>
      </c>
      <c r="AA358" s="17">
        <v>257.80500000000001</v>
      </c>
      <c r="AB358" s="18">
        <v>86.254999999999995</v>
      </c>
      <c r="AC358" s="17">
        <f t="shared" si="208"/>
        <v>-171.55</v>
      </c>
      <c r="AD358" s="17">
        <v>871.87049999999999</v>
      </c>
      <c r="AE358" s="18">
        <v>648.42399999999998</v>
      </c>
      <c r="AF358" s="17">
        <f t="shared" si="209"/>
        <v>-223.44650000000001</v>
      </c>
      <c r="AG358" s="17">
        <v>6.6117299999999997</v>
      </c>
      <c r="AH358" s="18">
        <v>38.741</v>
      </c>
      <c r="AI358" s="17">
        <f t="shared" si="210"/>
        <v>32.129269999999998</v>
      </c>
      <c r="AJ358" s="17">
        <v>2.1</v>
      </c>
      <c r="AK358" s="18">
        <v>0</v>
      </c>
      <c r="AL358" s="17">
        <f t="shared" si="211"/>
        <v>-2.1</v>
      </c>
      <c r="AM358" s="17">
        <v>2932.2287999999999</v>
      </c>
      <c r="AN358" s="18">
        <v>2974.5360000000001</v>
      </c>
      <c r="AO358" s="17">
        <f t="shared" si="212"/>
        <v>42.307200000000194</v>
      </c>
      <c r="AP358" s="17">
        <v>0</v>
      </c>
      <c r="AQ358" s="18">
        <v>16.440000000000001</v>
      </c>
      <c r="AR358" s="17">
        <f t="shared" si="213"/>
        <v>16.440000000000001</v>
      </c>
      <c r="AS358" s="17">
        <v>0</v>
      </c>
      <c r="AT358" s="18">
        <v>0</v>
      </c>
      <c r="AU358" s="17">
        <f t="shared" si="214"/>
        <v>0</v>
      </c>
      <c r="AV358" s="17">
        <v>79.956699999999998</v>
      </c>
      <c r="AW358" s="18">
        <v>29.277999999999999</v>
      </c>
      <c r="AX358" s="20">
        <f t="shared" si="215"/>
        <v>-50.678699999999999</v>
      </c>
    </row>
    <row r="359" spans="2:50" x14ac:dyDescent="0.3">
      <c r="B359" s="16" t="s">
        <v>309</v>
      </c>
      <c r="C359" s="17">
        <v>7238.683</v>
      </c>
      <c r="D359" s="18">
        <v>7477.4219999999996</v>
      </c>
      <c r="E359" s="17">
        <f t="shared" si="201"/>
        <v>238.73899999999958</v>
      </c>
      <c r="F359" s="17">
        <v>902.38439500000004</v>
      </c>
      <c r="G359" s="18">
        <v>1126.4459999999999</v>
      </c>
      <c r="H359" s="17">
        <f t="shared" si="202"/>
        <v>224.06160499999987</v>
      </c>
      <c r="I359" s="17">
        <v>0</v>
      </c>
      <c r="J359" s="18">
        <v>1823.4680000000001</v>
      </c>
      <c r="K359" s="17">
        <f t="shared" si="203"/>
        <v>1823.4680000000001</v>
      </c>
      <c r="L359" s="17">
        <v>0</v>
      </c>
      <c r="M359" s="18">
        <v>0</v>
      </c>
      <c r="N359" s="17">
        <f t="shared" si="200"/>
        <v>0</v>
      </c>
      <c r="O359" s="17">
        <v>0</v>
      </c>
      <c r="P359" s="18">
        <v>0</v>
      </c>
      <c r="Q359" s="17">
        <f t="shared" si="204"/>
        <v>0</v>
      </c>
      <c r="R359" s="17">
        <v>22.9</v>
      </c>
      <c r="S359" s="18">
        <v>150.208</v>
      </c>
      <c r="T359" s="17">
        <f t="shared" si="205"/>
        <v>127.30799999999999</v>
      </c>
      <c r="U359" s="17">
        <v>0</v>
      </c>
      <c r="V359" s="18">
        <v>0.7</v>
      </c>
      <c r="W359" s="17">
        <f t="shared" si="206"/>
        <v>0.7</v>
      </c>
      <c r="X359" s="17">
        <v>2.58</v>
      </c>
      <c r="Y359" s="18">
        <v>3.9089999999999998</v>
      </c>
      <c r="Z359" s="17">
        <f t="shared" si="207"/>
        <v>1.3289999999999997</v>
      </c>
      <c r="AA359" s="17">
        <v>0</v>
      </c>
      <c r="AB359" s="18">
        <v>19.77</v>
      </c>
      <c r="AC359" s="17">
        <f t="shared" si="208"/>
        <v>19.77</v>
      </c>
      <c r="AD359" s="17">
        <v>212.40696500000001</v>
      </c>
      <c r="AE359" s="18">
        <v>48.127000000000002</v>
      </c>
      <c r="AF359" s="17">
        <f t="shared" si="209"/>
        <v>-164.279965</v>
      </c>
      <c r="AG359" s="17">
        <v>0.98790999999999995</v>
      </c>
      <c r="AH359" s="18">
        <v>89.254000000000005</v>
      </c>
      <c r="AI359" s="17">
        <f t="shared" si="210"/>
        <v>88.266090000000005</v>
      </c>
      <c r="AJ359" s="17">
        <v>0.77200000000000002</v>
      </c>
      <c r="AK359" s="18">
        <v>0.40799999999999997</v>
      </c>
      <c r="AL359" s="17">
        <f t="shared" si="211"/>
        <v>-0.36400000000000005</v>
      </c>
      <c r="AM359" s="17">
        <v>423.99851999999998</v>
      </c>
      <c r="AN359" s="18">
        <v>2714.1129999999998</v>
      </c>
      <c r="AO359" s="17">
        <f t="shared" si="212"/>
        <v>2290.1144799999997</v>
      </c>
      <c r="AP359" s="17">
        <v>0</v>
      </c>
      <c r="AQ359" s="18">
        <v>0</v>
      </c>
      <c r="AR359" s="17">
        <f t="shared" si="213"/>
        <v>0</v>
      </c>
      <c r="AS359" s="17">
        <v>0</v>
      </c>
      <c r="AT359" s="18">
        <v>0</v>
      </c>
      <c r="AU359" s="17">
        <f t="shared" si="214"/>
        <v>0</v>
      </c>
      <c r="AV359" s="17">
        <v>7477.4219999999996</v>
      </c>
      <c r="AW359" s="18">
        <v>7401.5469999999996</v>
      </c>
      <c r="AX359" s="20">
        <f t="shared" si="215"/>
        <v>-75.875</v>
      </c>
    </row>
    <row r="360" spans="2:50" x14ac:dyDescent="0.3">
      <c r="B360" s="16" t="s">
        <v>105</v>
      </c>
      <c r="C360" s="17">
        <v>21.44</v>
      </c>
      <c r="D360" s="18">
        <v>123.402</v>
      </c>
      <c r="E360" s="17">
        <f t="shared" si="201"/>
        <v>101.962</v>
      </c>
      <c r="F360" s="17">
        <v>1855.5658149999999</v>
      </c>
      <c r="G360" s="18">
        <v>4195.9660000000003</v>
      </c>
      <c r="H360" s="17">
        <f t="shared" si="202"/>
        <v>2340.4001850000004</v>
      </c>
      <c r="I360" s="17">
        <v>0</v>
      </c>
      <c r="J360" s="18">
        <v>1.742</v>
      </c>
      <c r="K360" s="17">
        <f t="shared" si="203"/>
        <v>1.742</v>
      </c>
      <c r="L360" s="17">
        <v>0</v>
      </c>
      <c r="M360" s="18">
        <v>0</v>
      </c>
      <c r="N360" s="17">
        <f t="shared" si="200"/>
        <v>0</v>
      </c>
      <c r="O360" s="17">
        <v>0</v>
      </c>
      <c r="P360" s="18">
        <v>0</v>
      </c>
      <c r="Q360" s="17">
        <f t="shared" si="204"/>
        <v>0</v>
      </c>
      <c r="R360" s="17">
        <v>251.49199999999999</v>
      </c>
      <c r="S360" s="18">
        <v>227.553</v>
      </c>
      <c r="T360" s="17">
        <f t="shared" si="205"/>
        <v>-23.938999999999993</v>
      </c>
      <c r="U360" s="17">
        <v>251.49199999999999</v>
      </c>
      <c r="V360" s="18">
        <v>227.553</v>
      </c>
      <c r="W360" s="17">
        <f t="shared" si="206"/>
        <v>-23.938999999999993</v>
      </c>
      <c r="X360" s="17">
        <v>0</v>
      </c>
      <c r="Y360" s="18">
        <v>0.42699999999999999</v>
      </c>
      <c r="Z360" s="17">
        <f t="shared" si="207"/>
        <v>0.42699999999999999</v>
      </c>
      <c r="AA360" s="17">
        <v>5.8719999999999999</v>
      </c>
      <c r="AB360" s="18">
        <v>5.625</v>
      </c>
      <c r="AC360" s="17">
        <f t="shared" si="208"/>
        <v>-0.24699999999999989</v>
      </c>
      <c r="AD360" s="17">
        <v>618.79083300000002</v>
      </c>
      <c r="AE360" s="18">
        <v>1233.2460000000001</v>
      </c>
      <c r="AF360" s="17">
        <f t="shared" si="209"/>
        <v>614.45516700000007</v>
      </c>
      <c r="AG360" s="17">
        <v>68.620699999999999</v>
      </c>
      <c r="AH360" s="18">
        <v>97.507000000000005</v>
      </c>
      <c r="AI360" s="17">
        <f t="shared" si="210"/>
        <v>28.886300000000006</v>
      </c>
      <c r="AJ360" s="17">
        <v>2.5299999999999998</v>
      </c>
      <c r="AK360" s="18">
        <v>0</v>
      </c>
      <c r="AL360" s="17">
        <f t="shared" si="211"/>
        <v>-2.5299999999999998</v>
      </c>
      <c r="AM360" s="17">
        <v>857.80899999999997</v>
      </c>
      <c r="AN360" s="18">
        <v>2664.386</v>
      </c>
      <c r="AO360" s="17">
        <f t="shared" si="212"/>
        <v>1806.577</v>
      </c>
      <c r="AP360" s="17">
        <v>0</v>
      </c>
      <c r="AQ360" s="18">
        <v>7</v>
      </c>
      <c r="AR360" s="17">
        <f t="shared" si="213"/>
        <v>7</v>
      </c>
      <c r="AS360" s="17">
        <v>0</v>
      </c>
      <c r="AT360" s="18">
        <v>0</v>
      </c>
      <c r="AU360" s="17">
        <f t="shared" si="214"/>
        <v>0</v>
      </c>
      <c r="AV360" s="17">
        <v>71.891282000000004</v>
      </c>
      <c r="AW360" s="18">
        <v>92.366</v>
      </c>
      <c r="AX360" s="20">
        <f t="shared" si="215"/>
        <v>20.474717999999996</v>
      </c>
    </row>
    <row r="361" spans="2:50" x14ac:dyDescent="0.3">
      <c r="B361" s="16" t="s">
        <v>450</v>
      </c>
      <c r="C361" s="17">
        <v>0</v>
      </c>
      <c r="D361" s="18">
        <v>8.7200000000000006</v>
      </c>
      <c r="E361" s="17">
        <f t="shared" si="201"/>
        <v>8.7200000000000006</v>
      </c>
      <c r="F361" s="17">
        <v>770.53165000000001</v>
      </c>
      <c r="G361" s="18">
        <v>6022.2830000000004</v>
      </c>
      <c r="H361" s="17">
        <f t="shared" si="202"/>
        <v>5251.7513500000005</v>
      </c>
      <c r="I361" s="17">
        <v>0</v>
      </c>
      <c r="J361" s="18">
        <v>1570.57</v>
      </c>
      <c r="K361" s="17">
        <f t="shared" si="203"/>
        <v>1570.57</v>
      </c>
      <c r="L361" s="17">
        <v>0</v>
      </c>
      <c r="M361" s="18">
        <v>1570.57</v>
      </c>
      <c r="N361" s="17">
        <f t="shared" si="200"/>
        <v>1570.57</v>
      </c>
      <c r="O361" s="17">
        <v>0</v>
      </c>
      <c r="P361" s="18">
        <v>0</v>
      </c>
      <c r="Q361" s="17">
        <f t="shared" si="204"/>
        <v>0</v>
      </c>
      <c r="R361" s="17">
        <v>0</v>
      </c>
      <c r="S361" s="18">
        <v>50.531999999999996</v>
      </c>
      <c r="T361" s="17">
        <f t="shared" si="205"/>
        <v>50.531999999999996</v>
      </c>
      <c r="U361" s="17">
        <v>0</v>
      </c>
      <c r="V361" s="18">
        <v>0</v>
      </c>
      <c r="W361" s="17">
        <f t="shared" si="206"/>
        <v>0</v>
      </c>
      <c r="X361" s="17">
        <v>0</v>
      </c>
      <c r="Y361" s="18">
        <v>0</v>
      </c>
      <c r="Z361" s="17">
        <f t="shared" si="207"/>
        <v>0</v>
      </c>
      <c r="AA361" s="17">
        <v>0</v>
      </c>
      <c r="AB361" s="18">
        <v>0.3</v>
      </c>
      <c r="AC361" s="17">
        <f t="shared" si="208"/>
        <v>0.3</v>
      </c>
      <c r="AD361" s="17">
        <v>0.65600000000000003</v>
      </c>
      <c r="AE361" s="18">
        <v>4899.8450000000003</v>
      </c>
      <c r="AF361" s="17">
        <f t="shared" si="209"/>
        <v>4899.1890000000003</v>
      </c>
      <c r="AG361" s="17">
        <v>6.0690999999999997</v>
      </c>
      <c r="AH361" s="18">
        <v>9.2859999999999996</v>
      </c>
      <c r="AI361" s="17">
        <f t="shared" si="210"/>
        <v>3.2168999999999999</v>
      </c>
      <c r="AJ361" s="17">
        <v>0</v>
      </c>
      <c r="AK361" s="18">
        <v>7.4749999999999996</v>
      </c>
      <c r="AL361" s="17">
        <f t="shared" si="211"/>
        <v>7.4749999999999996</v>
      </c>
      <c r="AM361" s="17">
        <v>763.80655000000002</v>
      </c>
      <c r="AN361" s="18">
        <v>2485.5549999999998</v>
      </c>
      <c r="AO361" s="17">
        <f t="shared" si="212"/>
        <v>1721.7484499999998</v>
      </c>
      <c r="AP361" s="17">
        <v>0</v>
      </c>
      <c r="AQ361" s="18">
        <v>0</v>
      </c>
      <c r="AR361" s="17">
        <f t="shared" si="213"/>
        <v>0</v>
      </c>
      <c r="AS361" s="17">
        <v>0</v>
      </c>
      <c r="AT361" s="18">
        <v>0</v>
      </c>
      <c r="AU361" s="17">
        <f t="shared" si="214"/>
        <v>0</v>
      </c>
      <c r="AV361" s="17">
        <v>0</v>
      </c>
      <c r="AW361" s="18">
        <v>148.58000000000001</v>
      </c>
      <c r="AX361" s="20">
        <f t="shared" si="215"/>
        <v>148.58000000000001</v>
      </c>
    </row>
    <row r="362" spans="2:50" x14ac:dyDescent="0.3">
      <c r="B362" s="16" t="s">
        <v>464</v>
      </c>
      <c r="C362" s="17">
        <v>0.12</v>
      </c>
      <c r="D362" s="18">
        <v>5.9569999999999999</v>
      </c>
      <c r="E362" s="17">
        <f t="shared" si="201"/>
        <v>5.8369999999999997</v>
      </c>
      <c r="F362" s="17">
        <v>709.779</v>
      </c>
      <c r="G362" s="18">
        <v>3646.3530000000001</v>
      </c>
      <c r="H362" s="17">
        <f t="shared" si="202"/>
        <v>2936.5740000000001</v>
      </c>
      <c r="I362" s="17">
        <v>1845.973</v>
      </c>
      <c r="J362" s="18">
        <v>2139.1529999999998</v>
      </c>
      <c r="K362" s="17">
        <f t="shared" si="203"/>
        <v>293.17999999999984</v>
      </c>
      <c r="L362" s="17">
        <v>0</v>
      </c>
      <c r="M362" s="18">
        <v>0</v>
      </c>
      <c r="N362" s="17">
        <f t="shared" si="200"/>
        <v>0</v>
      </c>
      <c r="O362" s="17">
        <v>0</v>
      </c>
      <c r="P362" s="18">
        <v>0</v>
      </c>
      <c r="Q362" s="17">
        <f t="shared" si="204"/>
        <v>0</v>
      </c>
      <c r="R362" s="17">
        <v>1342.11</v>
      </c>
      <c r="S362" s="18">
        <v>474.08499999999998</v>
      </c>
      <c r="T362" s="17">
        <f t="shared" si="205"/>
        <v>-868.02499999999986</v>
      </c>
      <c r="U362" s="17">
        <v>0</v>
      </c>
      <c r="V362" s="18">
        <v>14.56</v>
      </c>
      <c r="W362" s="17">
        <f t="shared" si="206"/>
        <v>14.56</v>
      </c>
      <c r="X362" s="17">
        <v>0</v>
      </c>
      <c r="Y362" s="18">
        <v>0</v>
      </c>
      <c r="Z362" s="17">
        <f t="shared" si="207"/>
        <v>0</v>
      </c>
      <c r="AA362" s="17">
        <v>61.143999999999998</v>
      </c>
      <c r="AB362" s="18">
        <v>0</v>
      </c>
      <c r="AC362" s="17">
        <f t="shared" si="208"/>
        <v>-61.143999999999998</v>
      </c>
      <c r="AD362" s="17">
        <v>20.745999999999999</v>
      </c>
      <c r="AE362" s="18">
        <v>2411.5639999999999</v>
      </c>
      <c r="AF362" s="17">
        <f t="shared" si="209"/>
        <v>2390.8179999999998</v>
      </c>
      <c r="AG362" s="17">
        <v>1.171</v>
      </c>
      <c r="AH362" s="18">
        <v>412.14499999999998</v>
      </c>
      <c r="AI362" s="17">
        <f t="shared" si="210"/>
        <v>410.97399999999999</v>
      </c>
      <c r="AJ362" s="17">
        <v>0</v>
      </c>
      <c r="AK362" s="18">
        <v>33.795000000000002</v>
      </c>
      <c r="AL362" s="17">
        <f t="shared" si="211"/>
        <v>33.795000000000002</v>
      </c>
      <c r="AM362" s="17">
        <v>1072.643</v>
      </c>
      <c r="AN362" s="18">
        <v>2407.5430000000001</v>
      </c>
      <c r="AO362" s="17">
        <f t="shared" si="212"/>
        <v>1334.9</v>
      </c>
      <c r="AP362" s="17">
        <v>2.5499999999999998</v>
      </c>
      <c r="AQ362" s="18">
        <v>2.8</v>
      </c>
      <c r="AR362" s="17">
        <f t="shared" si="213"/>
        <v>0.25</v>
      </c>
      <c r="AS362" s="17">
        <v>51.121000000000002</v>
      </c>
      <c r="AT362" s="18">
        <v>0</v>
      </c>
      <c r="AU362" s="17">
        <f t="shared" si="214"/>
        <v>-51.121000000000002</v>
      </c>
      <c r="AV362" s="17">
        <v>4.3869999999999996</v>
      </c>
      <c r="AW362" s="18">
        <v>52.331000000000003</v>
      </c>
      <c r="AX362" s="20">
        <f t="shared" si="215"/>
        <v>47.944000000000003</v>
      </c>
    </row>
    <row r="363" spans="2:50" x14ac:dyDescent="0.3">
      <c r="B363" s="16" t="s">
        <v>453</v>
      </c>
      <c r="C363" s="17">
        <v>19.170999999999999</v>
      </c>
      <c r="D363" s="18">
        <v>0</v>
      </c>
      <c r="E363" s="17">
        <f t="shared" si="201"/>
        <v>-19.170999999999999</v>
      </c>
      <c r="F363" s="17">
        <v>19292.694179999999</v>
      </c>
      <c r="G363" s="18">
        <v>14908.038</v>
      </c>
      <c r="H363" s="17">
        <f t="shared" si="202"/>
        <v>-4384.6561799999981</v>
      </c>
      <c r="I363" s="17">
        <v>0</v>
      </c>
      <c r="J363" s="18">
        <v>1.002</v>
      </c>
      <c r="K363" s="17">
        <f t="shared" si="203"/>
        <v>1.002</v>
      </c>
      <c r="L363" s="17">
        <v>0</v>
      </c>
      <c r="M363" s="18">
        <v>0</v>
      </c>
      <c r="N363" s="17">
        <f t="shared" si="200"/>
        <v>0</v>
      </c>
      <c r="O363" s="17">
        <v>0</v>
      </c>
      <c r="P363" s="18">
        <v>0</v>
      </c>
      <c r="Q363" s="17">
        <f t="shared" si="204"/>
        <v>0</v>
      </c>
      <c r="R363" s="17">
        <v>4306.1344799999997</v>
      </c>
      <c r="S363" s="18">
        <v>4248.2939999999999</v>
      </c>
      <c r="T363" s="17">
        <f t="shared" si="205"/>
        <v>-57.840479999999843</v>
      </c>
      <c r="U363" s="17">
        <v>4019.6759999999999</v>
      </c>
      <c r="V363" s="18">
        <v>2526.3380000000002</v>
      </c>
      <c r="W363" s="17">
        <f t="shared" si="206"/>
        <v>-1493.3379999999997</v>
      </c>
      <c r="X363" s="17">
        <v>0</v>
      </c>
      <c r="Y363" s="18">
        <v>0</v>
      </c>
      <c r="Z363" s="17">
        <f t="shared" si="207"/>
        <v>0</v>
      </c>
      <c r="AA363" s="17">
        <v>0</v>
      </c>
      <c r="AB363" s="18">
        <v>0</v>
      </c>
      <c r="AC363" s="17">
        <f t="shared" si="208"/>
        <v>0</v>
      </c>
      <c r="AD363" s="17">
        <v>12779.414000000001</v>
      </c>
      <c r="AE363" s="18">
        <v>8060.5320000000002</v>
      </c>
      <c r="AF363" s="17">
        <f t="shared" si="209"/>
        <v>-4718.8820000000005</v>
      </c>
      <c r="AG363" s="17">
        <v>188.35769999999999</v>
      </c>
      <c r="AH363" s="18">
        <v>210.56899999999999</v>
      </c>
      <c r="AI363" s="17">
        <f t="shared" si="210"/>
        <v>22.211299999999994</v>
      </c>
      <c r="AJ363" s="17">
        <v>0</v>
      </c>
      <c r="AK363" s="18">
        <v>1.002</v>
      </c>
      <c r="AL363" s="17">
        <f t="shared" si="211"/>
        <v>1.002</v>
      </c>
      <c r="AM363" s="17">
        <v>2037.9480000000001</v>
      </c>
      <c r="AN363" s="18">
        <v>2388.643</v>
      </c>
      <c r="AO363" s="17">
        <f t="shared" si="212"/>
        <v>350.69499999999994</v>
      </c>
      <c r="AP363" s="17">
        <v>0</v>
      </c>
      <c r="AQ363" s="18">
        <v>0</v>
      </c>
      <c r="AR363" s="17">
        <f t="shared" si="213"/>
        <v>0</v>
      </c>
      <c r="AS363" s="17">
        <v>0</v>
      </c>
      <c r="AT363" s="18">
        <v>0</v>
      </c>
      <c r="AU363" s="17">
        <f t="shared" si="214"/>
        <v>0</v>
      </c>
      <c r="AV363" s="17">
        <v>1.0999999999999999E-2</v>
      </c>
      <c r="AW363" s="18">
        <v>0</v>
      </c>
      <c r="AX363" s="20">
        <f t="shared" si="215"/>
        <v>-1.0999999999999999E-2</v>
      </c>
    </row>
    <row r="364" spans="2:50" x14ac:dyDescent="0.3">
      <c r="B364" s="16" t="s">
        <v>460</v>
      </c>
      <c r="C364" s="17">
        <v>0.05</v>
      </c>
      <c r="D364" s="18">
        <v>4.1029999999999998</v>
      </c>
      <c r="E364" s="17">
        <f t="shared" si="201"/>
        <v>4.0529999999999999</v>
      </c>
      <c r="F364" s="17">
        <v>391.45702</v>
      </c>
      <c r="G364" s="18">
        <v>581.31200000000001</v>
      </c>
      <c r="H364" s="17">
        <f t="shared" si="202"/>
        <v>189.85498000000001</v>
      </c>
      <c r="I364" s="17">
        <v>3371.5059999999999</v>
      </c>
      <c r="J364" s="18">
        <v>1880.77</v>
      </c>
      <c r="K364" s="17">
        <f t="shared" si="203"/>
        <v>-1490.7359999999999</v>
      </c>
      <c r="L364" s="17">
        <v>0</v>
      </c>
      <c r="M364" s="18">
        <v>0</v>
      </c>
      <c r="N364" s="17">
        <f t="shared" si="200"/>
        <v>0</v>
      </c>
      <c r="O364" s="17">
        <v>0</v>
      </c>
      <c r="P364" s="18">
        <v>0</v>
      </c>
      <c r="Q364" s="17">
        <f t="shared" si="204"/>
        <v>0</v>
      </c>
      <c r="R364" s="17">
        <v>143.16900000000001</v>
      </c>
      <c r="S364" s="18">
        <v>79.242000000000004</v>
      </c>
      <c r="T364" s="17">
        <f t="shared" si="205"/>
        <v>-63.927000000000007</v>
      </c>
      <c r="U364" s="17">
        <v>143.16900000000001</v>
      </c>
      <c r="V364" s="18">
        <v>79.242000000000004</v>
      </c>
      <c r="W364" s="17">
        <f t="shared" si="206"/>
        <v>-63.927000000000007</v>
      </c>
      <c r="X364" s="17">
        <v>0</v>
      </c>
      <c r="Y364" s="18">
        <v>0</v>
      </c>
      <c r="Z364" s="17">
        <f t="shared" si="207"/>
        <v>0</v>
      </c>
      <c r="AA364" s="17">
        <v>0</v>
      </c>
      <c r="AB364" s="18">
        <v>2.9119999999999999</v>
      </c>
      <c r="AC364" s="17">
        <f t="shared" si="208"/>
        <v>2.9119999999999999</v>
      </c>
      <c r="AD364" s="17">
        <v>94.805999999999997</v>
      </c>
      <c r="AE364" s="18">
        <v>77.927000000000007</v>
      </c>
      <c r="AF364" s="17">
        <f t="shared" si="209"/>
        <v>-16.878999999999991</v>
      </c>
      <c r="AG364" s="17">
        <v>4.2510000000000003</v>
      </c>
      <c r="AH364" s="18">
        <v>9.24</v>
      </c>
      <c r="AI364" s="17">
        <f t="shared" si="210"/>
        <v>4.9889999999999999</v>
      </c>
      <c r="AJ364" s="17">
        <v>0</v>
      </c>
      <c r="AK364" s="18">
        <v>6.0000000000000001E-3</v>
      </c>
      <c r="AL364" s="17">
        <f t="shared" si="211"/>
        <v>6.0000000000000001E-3</v>
      </c>
      <c r="AM364" s="17">
        <v>3414.6450199999999</v>
      </c>
      <c r="AN364" s="18">
        <v>2294.2179999999998</v>
      </c>
      <c r="AO364" s="17">
        <f t="shared" si="212"/>
        <v>-1120.4270200000001</v>
      </c>
      <c r="AP364" s="17">
        <v>0</v>
      </c>
      <c r="AQ364" s="18">
        <v>0</v>
      </c>
      <c r="AR364" s="17">
        <f t="shared" si="213"/>
        <v>0</v>
      </c>
      <c r="AS364" s="17">
        <v>4.7699999999999996</v>
      </c>
      <c r="AT364" s="18">
        <v>0</v>
      </c>
      <c r="AU364" s="17">
        <f t="shared" si="214"/>
        <v>-4.7699999999999996</v>
      </c>
      <c r="AV364" s="17">
        <v>101.372</v>
      </c>
      <c r="AW364" s="18">
        <v>2.64</v>
      </c>
      <c r="AX364" s="20">
        <f t="shared" si="215"/>
        <v>-98.731999999999999</v>
      </c>
    </row>
    <row r="365" spans="2:50" x14ac:dyDescent="0.3">
      <c r="B365" s="16" t="s">
        <v>241</v>
      </c>
      <c r="C365" s="17">
        <v>2.5790000000000002</v>
      </c>
      <c r="D365" s="18">
        <v>68.400999999999996</v>
      </c>
      <c r="E365" s="17">
        <f t="shared" si="201"/>
        <v>65.822000000000003</v>
      </c>
      <c r="F365" s="17">
        <v>6209.7112319999997</v>
      </c>
      <c r="G365" s="18">
        <v>4709.0559999999996</v>
      </c>
      <c r="H365" s="17">
        <f t="shared" si="202"/>
        <v>-1500.6552320000001</v>
      </c>
      <c r="I365" s="17">
        <v>9867.65</v>
      </c>
      <c r="J365" s="18">
        <v>269</v>
      </c>
      <c r="K365" s="17">
        <f t="shared" si="203"/>
        <v>-9598.65</v>
      </c>
      <c r="L365" s="17">
        <v>0</v>
      </c>
      <c r="M365" s="18">
        <v>0</v>
      </c>
      <c r="N365" s="17">
        <f t="shared" si="200"/>
        <v>0</v>
      </c>
      <c r="O365" s="17">
        <v>0</v>
      </c>
      <c r="P365" s="18">
        <v>0</v>
      </c>
      <c r="Q365" s="17">
        <f t="shared" si="204"/>
        <v>0</v>
      </c>
      <c r="R365" s="17">
        <v>3130.3359999999998</v>
      </c>
      <c r="S365" s="18">
        <v>1428.37</v>
      </c>
      <c r="T365" s="17">
        <f t="shared" si="205"/>
        <v>-1701.9659999999999</v>
      </c>
      <c r="U365" s="17">
        <v>2308.5259999999998</v>
      </c>
      <c r="V365" s="18">
        <v>557.26700000000005</v>
      </c>
      <c r="W365" s="17">
        <f t="shared" si="206"/>
        <v>-1751.2589999999998</v>
      </c>
      <c r="X365" s="17">
        <v>0</v>
      </c>
      <c r="Y365" s="18">
        <v>0</v>
      </c>
      <c r="Z365" s="17">
        <f t="shared" si="207"/>
        <v>0</v>
      </c>
      <c r="AA365" s="17">
        <v>9690.6988600000004</v>
      </c>
      <c r="AB365" s="18">
        <v>341</v>
      </c>
      <c r="AC365" s="17">
        <f t="shared" si="208"/>
        <v>-9349.6988600000004</v>
      </c>
      <c r="AD365" s="17">
        <v>430.78447</v>
      </c>
      <c r="AE365" s="18">
        <v>395.94299999999998</v>
      </c>
      <c r="AF365" s="17">
        <f t="shared" si="209"/>
        <v>-34.841470000000015</v>
      </c>
      <c r="AG365" s="17">
        <v>117.060625</v>
      </c>
      <c r="AH365" s="18">
        <v>254.852</v>
      </c>
      <c r="AI365" s="17">
        <f t="shared" si="210"/>
        <v>137.79137500000002</v>
      </c>
      <c r="AJ365" s="17">
        <v>32.996400000000001</v>
      </c>
      <c r="AK365" s="18">
        <v>4.7009999999999996</v>
      </c>
      <c r="AL365" s="17">
        <f t="shared" si="211"/>
        <v>-28.295400000000001</v>
      </c>
      <c r="AM365" s="17">
        <v>2475.3398969999998</v>
      </c>
      <c r="AN365" s="18">
        <v>2261.3310000000001</v>
      </c>
      <c r="AO365" s="17">
        <f t="shared" si="212"/>
        <v>-214.00889699999971</v>
      </c>
      <c r="AP365" s="17">
        <v>0</v>
      </c>
      <c r="AQ365" s="18">
        <v>0</v>
      </c>
      <c r="AR365" s="17">
        <f t="shared" si="213"/>
        <v>0</v>
      </c>
      <c r="AS365" s="17">
        <v>0</v>
      </c>
      <c r="AT365" s="18">
        <v>0</v>
      </c>
      <c r="AU365" s="17">
        <f t="shared" si="214"/>
        <v>0</v>
      </c>
      <c r="AV365" s="17">
        <v>202.72398000000001</v>
      </c>
      <c r="AW365" s="18">
        <v>360.26</v>
      </c>
      <c r="AX365" s="20">
        <f t="shared" si="215"/>
        <v>157.53601999999998</v>
      </c>
    </row>
    <row r="366" spans="2:50" x14ac:dyDescent="0.3">
      <c r="B366" s="16" t="s">
        <v>232</v>
      </c>
      <c r="C366" s="17">
        <v>3.2469999999999999</v>
      </c>
      <c r="D366" s="18">
        <v>3.2469999999999999</v>
      </c>
      <c r="E366" s="17">
        <f t="shared" si="201"/>
        <v>0</v>
      </c>
      <c r="F366" s="17">
        <v>2171.3348999999998</v>
      </c>
      <c r="G366" s="18">
        <v>12931.589</v>
      </c>
      <c r="H366" s="17">
        <f t="shared" si="202"/>
        <v>10760.2541</v>
      </c>
      <c r="I366" s="17">
        <v>0</v>
      </c>
      <c r="J366" s="18">
        <v>0</v>
      </c>
      <c r="K366" s="17">
        <f t="shared" si="203"/>
        <v>0</v>
      </c>
      <c r="L366" s="17">
        <v>0</v>
      </c>
      <c r="M366" s="18">
        <v>0</v>
      </c>
      <c r="N366" s="17">
        <f t="shared" si="200"/>
        <v>0</v>
      </c>
      <c r="O366" s="17">
        <v>0</v>
      </c>
      <c r="P366" s="18">
        <v>0</v>
      </c>
      <c r="Q366" s="17">
        <f t="shared" si="204"/>
        <v>0</v>
      </c>
      <c r="R366" s="17">
        <v>27.8</v>
      </c>
      <c r="S366" s="18">
        <v>21.2</v>
      </c>
      <c r="T366" s="17">
        <f t="shared" si="205"/>
        <v>-6.6000000000000014</v>
      </c>
      <c r="U366" s="17">
        <v>0</v>
      </c>
      <c r="V366" s="18">
        <v>0</v>
      </c>
      <c r="W366" s="17">
        <f t="shared" si="206"/>
        <v>0</v>
      </c>
      <c r="X366" s="17">
        <v>0</v>
      </c>
      <c r="Y366" s="18">
        <v>0</v>
      </c>
      <c r="Z366" s="17">
        <f t="shared" si="207"/>
        <v>0</v>
      </c>
      <c r="AA366" s="17">
        <v>44.398000000000003</v>
      </c>
      <c r="AB366" s="18">
        <v>401.221</v>
      </c>
      <c r="AC366" s="17">
        <f t="shared" si="208"/>
        <v>356.82299999999998</v>
      </c>
      <c r="AD366" s="17">
        <v>465.66500000000002</v>
      </c>
      <c r="AE366" s="18">
        <v>9583.5810000000001</v>
      </c>
      <c r="AF366" s="17">
        <f t="shared" si="209"/>
        <v>9117.9159999999993</v>
      </c>
      <c r="AG366" s="17">
        <v>506.04899999999998</v>
      </c>
      <c r="AH366" s="18">
        <v>551.96100000000001</v>
      </c>
      <c r="AI366" s="17">
        <f t="shared" si="210"/>
        <v>45.912000000000035</v>
      </c>
      <c r="AJ366" s="17">
        <v>926.27200000000005</v>
      </c>
      <c r="AK366" s="18">
        <v>142.38399999999999</v>
      </c>
      <c r="AL366" s="17">
        <f t="shared" si="211"/>
        <v>-783.88800000000003</v>
      </c>
      <c r="AM366" s="17">
        <v>175.4709</v>
      </c>
      <c r="AN366" s="18">
        <v>2231.0419999999999</v>
      </c>
      <c r="AO366" s="17">
        <f t="shared" si="212"/>
        <v>2055.5711000000001</v>
      </c>
      <c r="AP366" s="17">
        <v>0</v>
      </c>
      <c r="AQ366" s="18">
        <v>0</v>
      </c>
      <c r="AR366" s="17">
        <f t="shared" si="213"/>
        <v>0</v>
      </c>
      <c r="AS366" s="17">
        <v>25.68</v>
      </c>
      <c r="AT366" s="18">
        <v>0</v>
      </c>
      <c r="AU366" s="17">
        <f t="shared" si="214"/>
        <v>-25.68</v>
      </c>
      <c r="AV366" s="17">
        <v>3.2469999999999999</v>
      </c>
      <c r="AW366" s="18">
        <v>3.4470000000000001</v>
      </c>
      <c r="AX366" s="20">
        <f t="shared" si="215"/>
        <v>0.20000000000000018</v>
      </c>
    </row>
    <row r="367" spans="2:50" x14ac:dyDescent="0.3">
      <c r="B367" s="16" t="s">
        <v>334</v>
      </c>
      <c r="C367" s="17">
        <v>0</v>
      </c>
      <c r="D367" s="18">
        <v>12282.621999999999</v>
      </c>
      <c r="E367" s="17">
        <f t="shared" si="201"/>
        <v>12282.621999999999</v>
      </c>
      <c r="F367" s="17">
        <v>13863.972476000001</v>
      </c>
      <c r="G367" s="18">
        <v>16898.397000000001</v>
      </c>
      <c r="H367" s="17">
        <f t="shared" si="202"/>
        <v>3034.424524</v>
      </c>
      <c r="I367" s="17">
        <v>0</v>
      </c>
      <c r="J367" s="18">
        <v>63.68</v>
      </c>
      <c r="K367" s="17">
        <f t="shared" si="203"/>
        <v>63.68</v>
      </c>
      <c r="L367" s="17">
        <v>0</v>
      </c>
      <c r="M367" s="18">
        <v>0</v>
      </c>
      <c r="N367" s="17">
        <f t="shared" si="200"/>
        <v>0</v>
      </c>
      <c r="O367" s="17">
        <v>0</v>
      </c>
      <c r="P367" s="18">
        <v>19.3</v>
      </c>
      <c r="Q367" s="17">
        <f t="shared" si="204"/>
        <v>19.3</v>
      </c>
      <c r="R367" s="17">
        <v>23.107885</v>
      </c>
      <c r="S367" s="18">
        <v>93.3</v>
      </c>
      <c r="T367" s="17">
        <f t="shared" si="205"/>
        <v>70.192115000000001</v>
      </c>
      <c r="U367" s="17">
        <v>0.08</v>
      </c>
      <c r="V367" s="18">
        <v>92.4</v>
      </c>
      <c r="W367" s="17">
        <f t="shared" si="206"/>
        <v>92.320000000000007</v>
      </c>
      <c r="X367" s="17">
        <v>0</v>
      </c>
      <c r="Y367" s="18">
        <v>0</v>
      </c>
      <c r="Z367" s="17">
        <f t="shared" si="207"/>
        <v>0</v>
      </c>
      <c r="AA367" s="17">
        <v>103.12625</v>
      </c>
      <c r="AB367" s="18">
        <v>168.63900000000001</v>
      </c>
      <c r="AC367" s="17">
        <f t="shared" si="208"/>
        <v>65.512750000000011</v>
      </c>
      <c r="AD367" s="17">
        <v>535.86360000000002</v>
      </c>
      <c r="AE367" s="18">
        <v>526.63300000000004</v>
      </c>
      <c r="AF367" s="17">
        <f t="shared" si="209"/>
        <v>-9.2305999999999813</v>
      </c>
      <c r="AG367" s="17">
        <v>17.03349</v>
      </c>
      <c r="AH367" s="18">
        <v>38.941000000000003</v>
      </c>
      <c r="AI367" s="17">
        <f t="shared" si="210"/>
        <v>21.907510000000002</v>
      </c>
      <c r="AJ367" s="17">
        <v>34.31082</v>
      </c>
      <c r="AK367" s="18">
        <v>119.38200000000001</v>
      </c>
      <c r="AL367" s="17">
        <f t="shared" si="211"/>
        <v>85.071179999999998</v>
      </c>
      <c r="AM367" s="17">
        <v>833.30443100000002</v>
      </c>
      <c r="AN367" s="18">
        <v>2150.6799999999998</v>
      </c>
      <c r="AO367" s="17">
        <f t="shared" si="212"/>
        <v>1317.3755689999998</v>
      </c>
      <c r="AP367" s="17">
        <v>12063.725</v>
      </c>
      <c r="AQ367" s="18">
        <v>13832.313</v>
      </c>
      <c r="AR367" s="17">
        <f t="shared" si="213"/>
        <v>1768.5879999999997</v>
      </c>
      <c r="AS367" s="17">
        <v>0</v>
      </c>
      <c r="AT367" s="18">
        <v>0</v>
      </c>
      <c r="AU367" s="17">
        <f t="shared" si="214"/>
        <v>0</v>
      </c>
      <c r="AV367" s="17">
        <v>12317.226000000001</v>
      </c>
      <c r="AW367" s="18">
        <v>26147.124</v>
      </c>
      <c r="AX367" s="20">
        <f t="shared" si="215"/>
        <v>13829.897999999999</v>
      </c>
    </row>
    <row r="368" spans="2:50" x14ac:dyDescent="0.3">
      <c r="B368" s="16" t="s">
        <v>198</v>
      </c>
      <c r="C368" s="17">
        <v>5.0640000000000001</v>
      </c>
      <c r="D368" s="18">
        <v>36.863</v>
      </c>
      <c r="E368" s="17">
        <f t="shared" si="201"/>
        <v>31.798999999999999</v>
      </c>
      <c r="F368" s="17">
        <v>5179.6534199999996</v>
      </c>
      <c r="G368" s="18">
        <v>4493.97</v>
      </c>
      <c r="H368" s="17">
        <f t="shared" si="202"/>
        <v>-685.68341999999939</v>
      </c>
      <c r="I368" s="17">
        <v>556.74</v>
      </c>
      <c r="J368" s="18">
        <v>57.85</v>
      </c>
      <c r="K368" s="17">
        <f t="shared" si="203"/>
        <v>-498.89</v>
      </c>
      <c r="L368" s="17">
        <v>0</v>
      </c>
      <c r="M368" s="18">
        <v>0</v>
      </c>
      <c r="N368" s="17">
        <f t="shared" si="200"/>
        <v>0</v>
      </c>
      <c r="O368" s="17">
        <v>0</v>
      </c>
      <c r="P368" s="18">
        <v>0</v>
      </c>
      <c r="Q368" s="17">
        <f t="shared" si="204"/>
        <v>0</v>
      </c>
      <c r="R368" s="17">
        <v>0</v>
      </c>
      <c r="S368" s="18">
        <v>953.93799999999999</v>
      </c>
      <c r="T368" s="17">
        <f t="shared" si="205"/>
        <v>953.93799999999999</v>
      </c>
      <c r="U368" s="17">
        <v>0</v>
      </c>
      <c r="V368" s="18">
        <v>953.93799999999999</v>
      </c>
      <c r="W368" s="17">
        <f t="shared" si="206"/>
        <v>953.93799999999999</v>
      </c>
      <c r="X368" s="17">
        <v>0</v>
      </c>
      <c r="Y368" s="18">
        <v>0</v>
      </c>
      <c r="Z368" s="17">
        <f t="shared" si="207"/>
        <v>0</v>
      </c>
      <c r="AA368" s="17">
        <v>17.645</v>
      </c>
      <c r="AB368" s="18">
        <v>28.667000000000002</v>
      </c>
      <c r="AC368" s="17">
        <f t="shared" si="208"/>
        <v>11.022000000000002</v>
      </c>
      <c r="AD368" s="17">
        <v>56.781399999999998</v>
      </c>
      <c r="AE368" s="18">
        <v>210.32</v>
      </c>
      <c r="AF368" s="17">
        <f t="shared" si="209"/>
        <v>153.5386</v>
      </c>
      <c r="AG368" s="17">
        <v>3831.4877999999999</v>
      </c>
      <c r="AH368" s="18">
        <v>1310.335</v>
      </c>
      <c r="AI368" s="17">
        <f t="shared" si="210"/>
        <v>-2521.1527999999998</v>
      </c>
      <c r="AJ368" s="17">
        <v>0</v>
      </c>
      <c r="AK368" s="18">
        <v>0</v>
      </c>
      <c r="AL368" s="17">
        <f t="shared" si="211"/>
        <v>0</v>
      </c>
      <c r="AM368" s="17">
        <v>1821.8352199999999</v>
      </c>
      <c r="AN368" s="18">
        <v>2045.8520000000001</v>
      </c>
      <c r="AO368" s="17">
        <f t="shared" si="212"/>
        <v>224.01678000000015</v>
      </c>
      <c r="AP368" s="17">
        <v>0</v>
      </c>
      <c r="AQ368" s="18">
        <v>0</v>
      </c>
      <c r="AR368" s="17">
        <f t="shared" si="213"/>
        <v>0</v>
      </c>
      <c r="AS368" s="17">
        <v>0</v>
      </c>
      <c r="AT368" s="18">
        <v>0</v>
      </c>
      <c r="AU368" s="17">
        <f t="shared" si="214"/>
        <v>0</v>
      </c>
      <c r="AV368" s="17">
        <v>13.708</v>
      </c>
      <c r="AW368" s="18">
        <v>39.570999999999998</v>
      </c>
      <c r="AX368" s="20">
        <f t="shared" si="215"/>
        <v>25.863</v>
      </c>
    </row>
    <row r="369" spans="2:50" x14ac:dyDescent="0.3">
      <c r="B369" s="16" t="s">
        <v>571</v>
      </c>
      <c r="C369" s="17">
        <v>8787537.6909999996</v>
      </c>
      <c r="D369" s="18">
        <v>6.4290000000000003</v>
      </c>
      <c r="E369" s="17">
        <f t="shared" si="201"/>
        <v>-8787531.2620000001</v>
      </c>
      <c r="F369" s="17">
        <v>102993.344625</v>
      </c>
      <c r="G369" s="18">
        <v>3843.9349999999999</v>
      </c>
      <c r="H369" s="17">
        <f t="shared" si="202"/>
        <v>-99149.409625</v>
      </c>
      <c r="I369" s="17">
        <v>20425.099999999999</v>
      </c>
      <c r="J369" s="18">
        <v>0</v>
      </c>
      <c r="K369" s="17">
        <f t="shared" si="203"/>
        <v>-20425.099999999999</v>
      </c>
      <c r="L369" s="17">
        <v>0</v>
      </c>
      <c r="M369" s="18">
        <v>0</v>
      </c>
      <c r="N369" s="17">
        <f t="shared" si="200"/>
        <v>0</v>
      </c>
      <c r="O369" s="17">
        <v>0</v>
      </c>
      <c r="P369" s="18">
        <v>0</v>
      </c>
      <c r="Q369" s="17">
        <f t="shared" si="204"/>
        <v>0</v>
      </c>
      <c r="R369" s="17">
        <v>473.66800000000001</v>
      </c>
      <c r="S369" s="18">
        <v>1915.902</v>
      </c>
      <c r="T369" s="17">
        <f t="shared" si="205"/>
        <v>1442.2339999999999</v>
      </c>
      <c r="U369" s="17">
        <v>84.1</v>
      </c>
      <c r="V369" s="18">
        <v>1448.4</v>
      </c>
      <c r="W369" s="17">
        <f t="shared" si="206"/>
        <v>1364.3000000000002</v>
      </c>
      <c r="X369" s="17">
        <v>0</v>
      </c>
      <c r="Y369" s="18">
        <v>0</v>
      </c>
      <c r="Z369" s="17">
        <f t="shared" si="207"/>
        <v>0</v>
      </c>
      <c r="AA369" s="17">
        <v>110.4096</v>
      </c>
      <c r="AB369" s="18">
        <v>4.7850000000000001</v>
      </c>
      <c r="AC369" s="17">
        <f t="shared" si="208"/>
        <v>-105.6246</v>
      </c>
      <c r="AD369" s="17">
        <v>2436.763465</v>
      </c>
      <c r="AE369" s="18">
        <v>54.646999999999998</v>
      </c>
      <c r="AF369" s="17">
        <f t="shared" si="209"/>
        <v>-2382.1164650000001</v>
      </c>
      <c r="AG369" s="17">
        <v>57.526820000000001</v>
      </c>
      <c r="AH369" s="18">
        <v>5.3550000000000004</v>
      </c>
      <c r="AI369" s="17">
        <f t="shared" si="210"/>
        <v>-52.171819999999997</v>
      </c>
      <c r="AJ369" s="17">
        <v>0</v>
      </c>
      <c r="AK369" s="18">
        <v>6.4370000000000003</v>
      </c>
      <c r="AL369" s="17">
        <f t="shared" si="211"/>
        <v>6.4370000000000003</v>
      </c>
      <c r="AM369" s="17">
        <v>836.91066000000001</v>
      </c>
      <c r="AN369" s="18">
        <v>1858.0170000000001</v>
      </c>
      <c r="AO369" s="17">
        <f t="shared" si="212"/>
        <v>1021.10634</v>
      </c>
      <c r="AP369" s="17">
        <v>101298.19100000001</v>
      </c>
      <c r="AQ369" s="18">
        <v>0</v>
      </c>
      <c r="AR369" s="17">
        <f t="shared" si="213"/>
        <v>-101298.19100000001</v>
      </c>
      <c r="AS369" s="17">
        <v>18025.099999999999</v>
      </c>
      <c r="AT369" s="18">
        <v>0</v>
      </c>
      <c r="AU369" s="17">
        <f t="shared" si="214"/>
        <v>-18025.099999999999</v>
      </c>
      <c r="AV369" s="17">
        <v>8787717.5659999996</v>
      </c>
      <c r="AW369" s="18">
        <v>5.2210000000000001</v>
      </c>
      <c r="AX369" s="20">
        <f t="shared" si="215"/>
        <v>-8787712.3449999988</v>
      </c>
    </row>
    <row r="370" spans="2:50" x14ac:dyDescent="0.3">
      <c r="B370" s="16" t="s">
        <v>340</v>
      </c>
      <c r="C370" s="17">
        <v>46.911000000000001</v>
      </c>
      <c r="D370" s="18">
        <v>5.43</v>
      </c>
      <c r="E370" s="17">
        <f t="shared" si="201"/>
        <v>-41.481000000000002</v>
      </c>
      <c r="F370" s="17">
        <v>80353.315329999998</v>
      </c>
      <c r="G370" s="18">
        <v>90511.841</v>
      </c>
      <c r="H370" s="17">
        <f t="shared" si="202"/>
        <v>10158.525670000003</v>
      </c>
      <c r="I370" s="17">
        <v>9778.6880000000001</v>
      </c>
      <c r="J370" s="18">
        <v>5550.3869999999997</v>
      </c>
      <c r="K370" s="17">
        <f t="shared" si="203"/>
        <v>-4228.3010000000004</v>
      </c>
      <c r="L370" s="17">
        <v>0</v>
      </c>
      <c r="M370" s="18">
        <v>0</v>
      </c>
      <c r="N370" s="17">
        <f t="shared" si="200"/>
        <v>0</v>
      </c>
      <c r="O370" s="17">
        <v>0</v>
      </c>
      <c r="P370" s="18">
        <v>0</v>
      </c>
      <c r="Q370" s="17">
        <f t="shared" si="204"/>
        <v>0</v>
      </c>
      <c r="R370" s="17">
        <v>0</v>
      </c>
      <c r="S370" s="18">
        <v>184.4</v>
      </c>
      <c r="T370" s="17">
        <f t="shared" si="205"/>
        <v>184.4</v>
      </c>
      <c r="U370" s="17">
        <v>0</v>
      </c>
      <c r="V370" s="18">
        <v>0</v>
      </c>
      <c r="W370" s="17">
        <f t="shared" si="206"/>
        <v>0</v>
      </c>
      <c r="X370" s="17">
        <v>0</v>
      </c>
      <c r="Y370" s="18">
        <v>0</v>
      </c>
      <c r="Z370" s="17">
        <f t="shared" si="207"/>
        <v>0</v>
      </c>
      <c r="AA370" s="17">
        <v>1189.008</v>
      </c>
      <c r="AB370" s="18">
        <v>1076.829</v>
      </c>
      <c r="AC370" s="17">
        <f t="shared" si="208"/>
        <v>-112.17900000000009</v>
      </c>
      <c r="AD370" s="17">
        <v>66706.686900000001</v>
      </c>
      <c r="AE370" s="18">
        <v>82794.668000000005</v>
      </c>
      <c r="AF370" s="17">
        <f t="shared" si="209"/>
        <v>16087.981100000005</v>
      </c>
      <c r="AG370" s="17">
        <v>10516.84713</v>
      </c>
      <c r="AH370" s="18">
        <v>8991.9470000000001</v>
      </c>
      <c r="AI370" s="17">
        <f t="shared" si="210"/>
        <v>-1524.90013</v>
      </c>
      <c r="AJ370" s="17">
        <v>0</v>
      </c>
      <c r="AK370" s="18">
        <v>0</v>
      </c>
      <c r="AL370" s="17">
        <f t="shared" si="211"/>
        <v>0</v>
      </c>
      <c r="AM370" s="17">
        <v>1994.8842999999999</v>
      </c>
      <c r="AN370" s="18">
        <v>1851.2260000000001</v>
      </c>
      <c r="AO370" s="17">
        <f t="shared" si="212"/>
        <v>-143.65829999999983</v>
      </c>
      <c r="AP370" s="17">
        <v>0</v>
      </c>
      <c r="AQ370" s="18">
        <v>0</v>
      </c>
      <c r="AR370" s="17">
        <f t="shared" si="213"/>
        <v>0</v>
      </c>
      <c r="AS370" s="17">
        <v>9771.4879999999994</v>
      </c>
      <c r="AT370" s="18">
        <v>0</v>
      </c>
      <c r="AU370" s="17">
        <f t="shared" si="214"/>
        <v>-9771.4879999999994</v>
      </c>
      <c r="AV370" s="17">
        <v>0</v>
      </c>
      <c r="AW370" s="18">
        <v>1168.588</v>
      </c>
      <c r="AX370" s="20">
        <f t="shared" si="215"/>
        <v>1168.588</v>
      </c>
    </row>
    <row r="371" spans="2:50" x14ac:dyDescent="0.3">
      <c r="B371" s="16" t="s">
        <v>413</v>
      </c>
      <c r="C371" s="17">
        <v>0</v>
      </c>
      <c r="D371" s="18">
        <v>0</v>
      </c>
      <c r="E371" s="17">
        <f t="shared" ref="E371:E402" si="216">D371-C371</f>
        <v>0</v>
      </c>
      <c r="F371" s="17">
        <v>6557.6657990000003</v>
      </c>
      <c r="G371" s="18">
        <v>2988.87</v>
      </c>
      <c r="H371" s="17">
        <f t="shared" ref="H371:H402" si="217">G371-F371</f>
        <v>-3568.7957990000004</v>
      </c>
      <c r="I371" s="17">
        <v>903.36900000000003</v>
      </c>
      <c r="J371" s="18">
        <v>1423.7550000000001</v>
      </c>
      <c r="K371" s="17">
        <f t="shared" ref="K371:K402" si="218">J371-I371</f>
        <v>520.38600000000008</v>
      </c>
      <c r="L371" s="17">
        <v>0</v>
      </c>
      <c r="M371" s="18">
        <v>0</v>
      </c>
      <c r="N371" s="17">
        <f t="shared" si="200"/>
        <v>0</v>
      </c>
      <c r="O371" s="17">
        <v>0</v>
      </c>
      <c r="P371" s="18">
        <v>0</v>
      </c>
      <c r="Q371" s="17">
        <f t="shared" ref="Q371:Q402" si="219">P371-O371</f>
        <v>0</v>
      </c>
      <c r="R371" s="17">
        <v>2762.259</v>
      </c>
      <c r="S371" s="18">
        <v>988.07100000000003</v>
      </c>
      <c r="T371" s="17">
        <f t="shared" ref="T371:T402" si="220">S371-R371</f>
        <v>-1774.1880000000001</v>
      </c>
      <c r="U371" s="17">
        <v>58.776000000000003</v>
      </c>
      <c r="V371" s="18">
        <v>510</v>
      </c>
      <c r="W371" s="17">
        <f t="shared" ref="W371:W402" si="221">V371-U371</f>
        <v>451.22399999999999</v>
      </c>
      <c r="X371" s="17">
        <v>0</v>
      </c>
      <c r="Y371" s="18">
        <v>0</v>
      </c>
      <c r="Z371" s="17">
        <f t="shared" ref="Z371:Z402" si="222">Y371-X371</f>
        <v>0</v>
      </c>
      <c r="AA371" s="17">
        <v>0.186</v>
      </c>
      <c r="AB371" s="18">
        <v>3.746</v>
      </c>
      <c r="AC371" s="17">
        <f t="shared" ref="AC371:AC402" si="223">AB371-AA371</f>
        <v>3.56</v>
      </c>
      <c r="AD371" s="17">
        <v>2762.3225649999999</v>
      </c>
      <c r="AE371" s="18">
        <v>1598.596</v>
      </c>
      <c r="AF371" s="17">
        <f t="shared" ref="AF371:AF402" si="224">AE371-AD371</f>
        <v>-1163.7265649999999</v>
      </c>
      <c r="AG371" s="17">
        <v>40.619334000000002</v>
      </c>
      <c r="AH371" s="18">
        <v>7.0860000000000003</v>
      </c>
      <c r="AI371" s="17">
        <f t="shared" ref="AI371:AI402" si="225">AH371-AG371</f>
        <v>-33.533334000000004</v>
      </c>
      <c r="AJ371" s="17">
        <v>31.020299999999999</v>
      </c>
      <c r="AK371" s="18">
        <v>30.042000000000002</v>
      </c>
      <c r="AL371" s="17">
        <f t="shared" ref="AL371:AL402" si="226">AK371-AJ371</f>
        <v>-0.97829999999999728</v>
      </c>
      <c r="AM371" s="17">
        <v>1814.8876</v>
      </c>
      <c r="AN371" s="18">
        <v>1783.204</v>
      </c>
      <c r="AO371" s="17">
        <f t="shared" ref="AO371:AO402" si="227">AN371-AM371</f>
        <v>-31.683600000000069</v>
      </c>
      <c r="AP371" s="17">
        <v>45.6</v>
      </c>
      <c r="AQ371" s="18">
        <v>0</v>
      </c>
      <c r="AR371" s="17">
        <f t="shared" ref="AR371:AR402" si="228">AQ371-AP371</f>
        <v>-45.6</v>
      </c>
      <c r="AS371" s="17">
        <v>0</v>
      </c>
      <c r="AT371" s="18">
        <v>0</v>
      </c>
      <c r="AU371" s="17">
        <f t="shared" ref="AU371:AU402" si="229">AT371-AS371</f>
        <v>0</v>
      </c>
      <c r="AV371" s="17">
        <v>49.74</v>
      </c>
      <c r="AW371" s="18">
        <v>1.88</v>
      </c>
      <c r="AX371" s="20">
        <f t="shared" ref="AX371:AX402" si="230">AW371-AV371</f>
        <v>-47.86</v>
      </c>
    </row>
    <row r="372" spans="2:50" x14ac:dyDescent="0.3">
      <c r="B372" s="16" t="s">
        <v>509</v>
      </c>
      <c r="C372" s="17">
        <v>19167933.327</v>
      </c>
      <c r="D372" s="18">
        <v>19167932.960999999</v>
      </c>
      <c r="E372" s="17">
        <f t="shared" si="216"/>
        <v>-0.36600000038743019</v>
      </c>
      <c r="F372" s="17">
        <v>39317.476900000001</v>
      </c>
      <c r="G372" s="18">
        <v>39195.383000000002</v>
      </c>
      <c r="H372" s="17">
        <f t="shared" si="217"/>
        <v>-122.09389999999985</v>
      </c>
      <c r="I372" s="17">
        <v>0</v>
      </c>
      <c r="J372" s="18">
        <v>0</v>
      </c>
      <c r="K372" s="17">
        <f t="shared" si="218"/>
        <v>0</v>
      </c>
      <c r="L372" s="17">
        <v>0</v>
      </c>
      <c r="M372" s="18">
        <v>0</v>
      </c>
      <c r="N372" s="17">
        <f t="shared" si="200"/>
        <v>0</v>
      </c>
      <c r="O372" s="17">
        <v>0</v>
      </c>
      <c r="P372" s="18">
        <v>0</v>
      </c>
      <c r="Q372" s="17">
        <f t="shared" si="219"/>
        <v>0</v>
      </c>
      <c r="R372" s="17">
        <v>4680.3</v>
      </c>
      <c r="S372" s="18">
        <v>6060.9120000000003</v>
      </c>
      <c r="T372" s="17">
        <f t="shared" si="220"/>
        <v>1380.6120000000001</v>
      </c>
      <c r="U372" s="17">
        <v>4680.3</v>
      </c>
      <c r="V372" s="18">
        <v>6060.9120000000003</v>
      </c>
      <c r="W372" s="17">
        <f t="shared" si="221"/>
        <v>1380.6120000000001</v>
      </c>
      <c r="X372" s="17">
        <v>0</v>
      </c>
      <c r="Y372" s="18">
        <v>0</v>
      </c>
      <c r="Z372" s="17">
        <f t="shared" si="222"/>
        <v>0</v>
      </c>
      <c r="AA372" s="17">
        <v>0</v>
      </c>
      <c r="AB372" s="18">
        <v>0</v>
      </c>
      <c r="AC372" s="17">
        <f t="shared" si="223"/>
        <v>0</v>
      </c>
      <c r="AD372" s="17">
        <v>32893.271999999997</v>
      </c>
      <c r="AE372" s="18">
        <v>31363.06</v>
      </c>
      <c r="AF372" s="17">
        <f t="shared" si="224"/>
        <v>-1530.2119999999959</v>
      </c>
      <c r="AG372" s="17">
        <v>11.2591</v>
      </c>
      <c r="AH372" s="18">
        <v>22.204000000000001</v>
      </c>
      <c r="AI372" s="17">
        <f t="shared" si="225"/>
        <v>10.944900000000001</v>
      </c>
      <c r="AJ372" s="17">
        <v>0</v>
      </c>
      <c r="AK372" s="18">
        <v>0</v>
      </c>
      <c r="AL372" s="17">
        <f t="shared" si="226"/>
        <v>0</v>
      </c>
      <c r="AM372" s="17">
        <v>1732.0118</v>
      </c>
      <c r="AN372" s="18">
        <v>1750.4359999999999</v>
      </c>
      <c r="AO372" s="17">
        <f t="shared" si="227"/>
        <v>18.424199999999928</v>
      </c>
      <c r="AP372" s="17">
        <v>1</v>
      </c>
      <c r="AQ372" s="18">
        <v>1</v>
      </c>
      <c r="AR372" s="17">
        <f t="shared" si="228"/>
        <v>0</v>
      </c>
      <c r="AS372" s="17">
        <v>0</v>
      </c>
      <c r="AT372" s="18">
        <v>0</v>
      </c>
      <c r="AU372" s="17">
        <f t="shared" si="229"/>
        <v>0</v>
      </c>
      <c r="AV372" s="17">
        <v>19167933.960999999</v>
      </c>
      <c r="AW372" s="18">
        <v>19167931.732000001</v>
      </c>
      <c r="AX372" s="20">
        <f t="shared" si="230"/>
        <v>-2.2289999984204769</v>
      </c>
    </row>
    <row r="373" spans="2:50" x14ac:dyDescent="0.3">
      <c r="B373" s="16" t="s">
        <v>502</v>
      </c>
      <c r="C373" s="17">
        <v>45473233.975000001</v>
      </c>
      <c r="D373" s="18">
        <v>47219787.770000003</v>
      </c>
      <c r="E373" s="17">
        <f t="shared" si="216"/>
        <v>1746553.7950000018</v>
      </c>
      <c r="F373" s="17">
        <v>1897419.9443699999</v>
      </c>
      <c r="G373" s="18">
        <v>1699536.943</v>
      </c>
      <c r="H373" s="17">
        <f t="shared" si="217"/>
        <v>-197883.00136999995</v>
      </c>
      <c r="I373" s="17">
        <v>1011443.407</v>
      </c>
      <c r="J373" s="18">
        <v>1222557.43</v>
      </c>
      <c r="K373" s="17">
        <f t="shared" si="218"/>
        <v>211114.02299999993</v>
      </c>
      <c r="L373" s="17">
        <v>0</v>
      </c>
      <c r="M373" s="18">
        <v>0</v>
      </c>
      <c r="N373" s="17">
        <f t="shared" si="200"/>
        <v>0</v>
      </c>
      <c r="O373" s="17">
        <v>0</v>
      </c>
      <c r="P373" s="18">
        <v>0</v>
      </c>
      <c r="Q373" s="17">
        <f t="shared" si="219"/>
        <v>0</v>
      </c>
      <c r="R373" s="17">
        <v>197880.89540000001</v>
      </c>
      <c r="S373" s="18">
        <v>92637.506999999998</v>
      </c>
      <c r="T373" s="17">
        <f t="shared" si="220"/>
        <v>-105243.38840000001</v>
      </c>
      <c r="U373" s="17">
        <v>197025.84589999999</v>
      </c>
      <c r="V373" s="18">
        <v>49253.3</v>
      </c>
      <c r="W373" s="17">
        <f t="shared" si="221"/>
        <v>-147772.54589999997</v>
      </c>
      <c r="X373" s="17">
        <v>0</v>
      </c>
      <c r="Y373" s="18">
        <v>0</v>
      </c>
      <c r="Z373" s="17">
        <f t="shared" si="222"/>
        <v>0</v>
      </c>
      <c r="AA373" s="17">
        <v>519.79639999999995</v>
      </c>
      <c r="AB373" s="18">
        <v>303.64800000000002</v>
      </c>
      <c r="AC373" s="17">
        <f t="shared" si="223"/>
        <v>-216.14839999999992</v>
      </c>
      <c r="AD373" s="17">
        <v>5718.2358340000001</v>
      </c>
      <c r="AE373" s="18">
        <v>154.64699999999999</v>
      </c>
      <c r="AF373" s="17">
        <f t="shared" si="224"/>
        <v>-5563.5888340000001</v>
      </c>
      <c r="AG373" s="17">
        <v>210.64763600000001</v>
      </c>
      <c r="AH373" s="18">
        <v>107.221</v>
      </c>
      <c r="AI373" s="17">
        <f t="shared" si="225"/>
        <v>-103.426636</v>
      </c>
      <c r="AJ373" s="17">
        <v>955781.65720000002</v>
      </c>
      <c r="AK373" s="18">
        <v>1082155.057</v>
      </c>
      <c r="AL373" s="17">
        <f t="shared" si="226"/>
        <v>126373.39980000001</v>
      </c>
      <c r="AM373" s="17">
        <v>2203.4418000000001</v>
      </c>
      <c r="AN373" s="18">
        <v>1741.2339999999999</v>
      </c>
      <c r="AO373" s="17">
        <f t="shared" si="227"/>
        <v>-462.20780000000013</v>
      </c>
      <c r="AP373" s="17">
        <v>1746625.8</v>
      </c>
      <c r="AQ373" s="18">
        <v>1744992.31</v>
      </c>
      <c r="AR373" s="17">
        <f t="shared" si="228"/>
        <v>-1633.4899999999907</v>
      </c>
      <c r="AS373" s="17">
        <v>0</v>
      </c>
      <c r="AT373" s="18">
        <v>0</v>
      </c>
      <c r="AU373" s="17">
        <f t="shared" si="229"/>
        <v>0</v>
      </c>
      <c r="AV373" s="17">
        <v>47219782.652099997</v>
      </c>
      <c r="AW373" s="18">
        <v>48964782.829000004</v>
      </c>
      <c r="AX373" s="20">
        <f t="shared" si="230"/>
        <v>1745000.1769000068</v>
      </c>
    </row>
    <row r="374" spans="2:50" x14ac:dyDescent="0.3">
      <c r="B374" s="16" t="s">
        <v>139</v>
      </c>
      <c r="C374" s="17">
        <v>996.39</v>
      </c>
      <c r="D374" s="18">
        <v>509.4</v>
      </c>
      <c r="E374" s="17">
        <f t="shared" si="216"/>
        <v>-486.99</v>
      </c>
      <c r="F374" s="17">
        <v>2422.0835000000002</v>
      </c>
      <c r="G374" s="18">
        <v>4216.1869999999999</v>
      </c>
      <c r="H374" s="17">
        <f t="shared" si="217"/>
        <v>1794.1034999999997</v>
      </c>
      <c r="I374" s="17">
        <v>0</v>
      </c>
      <c r="J374" s="18">
        <v>0</v>
      </c>
      <c r="K374" s="17">
        <f t="shared" si="218"/>
        <v>0</v>
      </c>
      <c r="L374" s="17">
        <v>0</v>
      </c>
      <c r="M374" s="18">
        <v>0</v>
      </c>
      <c r="N374" s="17">
        <f t="shared" si="200"/>
        <v>0</v>
      </c>
      <c r="O374" s="17">
        <v>0</v>
      </c>
      <c r="P374" s="18">
        <v>0</v>
      </c>
      <c r="Q374" s="17">
        <f t="shared" si="219"/>
        <v>0</v>
      </c>
      <c r="R374" s="17">
        <v>25.704000000000001</v>
      </c>
      <c r="S374" s="18">
        <v>0</v>
      </c>
      <c r="T374" s="17">
        <f t="shared" si="220"/>
        <v>-25.704000000000001</v>
      </c>
      <c r="U374" s="17">
        <v>0</v>
      </c>
      <c r="V374" s="18">
        <v>0</v>
      </c>
      <c r="W374" s="17">
        <f t="shared" si="221"/>
        <v>0</v>
      </c>
      <c r="X374" s="17">
        <v>0</v>
      </c>
      <c r="Y374" s="18">
        <v>0</v>
      </c>
      <c r="Z374" s="17">
        <f t="shared" si="222"/>
        <v>0</v>
      </c>
      <c r="AA374" s="17">
        <v>598.4</v>
      </c>
      <c r="AB374" s="18">
        <v>0</v>
      </c>
      <c r="AC374" s="17">
        <f t="shared" si="223"/>
        <v>-598.4</v>
      </c>
      <c r="AD374" s="17">
        <v>757.47500000000002</v>
      </c>
      <c r="AE374" s="18">
        <v>2603.7730000000001</v>
      </c>
      <c r="AF374" s="17">
        <f t="shared" si="224"/>
        <v>1846.2980000000002</v>
      </c>
      <c r="AG374" s="17">
        <v>2.8805000000000001</v>
      </c>
      <c r="AH374" s="18">
        <v>13.472</v>
      </c>
      <c r="AI374" s="17">
        <f t="shared" si="225"/>
        <v>10.5915</v>
      </c>
      <c r="AJ374" s="17">
        <v>0</v>
      </c>
      <c r="AK374" s="18">
        <v>0</v>
      </c>
      <c r="AL374" s="17">
        <f t="shared" si="226"/>
        <v>0</v>
      </c>
      <c r="AM374" s="17">
        <v>1524.6120000000001</v>
      </c>
      <c r="AN374" s="18">
        <v>1724.1179999999999</v>
      </c>
      <c r="AO374" s="17">
        <f t="shared" si="227"/>
        <v>199.50599999999986</v>
      </c>
      <c r="AP374" s="17">
        <v>0</v>
      </c>
      <c r="AQ374" s="18">
        <v>0</v>
      </c>
      <c r="AR374" s="17">
        <f t="shared" si="228"/>
        <v>0</v>
      </c>
      <c r="AS374" s="17">
        <v>0</v>
      </c>
      <c r="AT374" s="18">
        <v>0</v>
      </c>
      <c r="AU374" s="17">
        <f t="shared" si="229"/>
        <v>0</v>
      </c>
      <c r="AV374" s="17">
        <v>509.40199999999999</v>
      </c>
      <c r="AW374" s="18">
        <v>384.22399999999999</v>
      </c>
      <c r="AX374" s="20">
        <f t="shared" si="230"/>
        <v>-125.178</v>
      </c>
    </row>
    <row r="375" spans="2:50" x14ac:dyDescent="0.3">
      <c r="B375" s="16" t="s">
        <v>199</v>
      </c>
      <c r="C375" s="17">
        <v>0.44</v>
      </c>
      <c r="D375" s="18">
        <v>1.583</v>
      </c>
      <c r="E375" s="17">
        <f t="shared" si="216"/>
        <v>1.143</v>
      </c>
      <c r="F375" s="17">
        <v>467.6003</v>
      </c>
      <c r="G375" s="18">
        <v>2193.1010000000001</v>
      </c>
      <c r="H375" s="17">
        <f t="shared" si="217"/>
        <v>1725.5007000000001</v>
      </c>
      <c r="I375" s="17">
        <v>0</v>
      </c>
      <c r="J375" s="18">
        <v>0</v>
      </c>
      <c r="K375" s="17">
        <f t="shared" si="218"/>
        <v>0</v>
      </c>
      <c r="L375" s="17">
        <v>0</v>
      </c>
      <c r="M375" s="18">
        <v>0</v>
      </c>
      <c r="N375" s="17">
        <f t="shared" si="200"/>
        <v>0</v>
      </c>
      <c r="O375" s="17">
        <v>0</v>
      </c>
      <c r="P375" s="18">
        <v>0</v>
      </c>
      <c r="Q375" s="17">
        <f t="shared" si="219"/>
        <v>0</v>
      </c>
      <c r="R375" s="17">
        <v>143.77000000000001</v>
      </c>
      <c r="S375" s="18">
        <v>217.40600000000001</v>
      </c>
      <c r="T375" s="17">
        <f t="shared" si="220"/>
        <v>73.635999999999996</v>
      </c>
      <c r="U375" s="17">
        <v>60.847999999999999</v>
      </c>
      <c r="V375" s="18">
        <v>54.006</v>
      </c>
      <c r="W375" s="17">
        <f t="shared" si="221"/>
        <v>-6.8419999999999987</v>
      </c>
      <c r="X375" s="17">
        <v>4</v>
      </c>
      <c r="Y375" s="18">
        <v>0</v>
      </c>
      <c r="Z375" s="17">
        <f t="shared" si="222"/>
        <v>-4</v>
      </c>
      <c r="AA375" s="17">
        <v>7.2172999999999998</v>
      </c>
      <c r="AB375" s="18">
        <v>57.27</v>
      </c>
      <c r="AC375" s="17">
        <f t="shared" si="223"/>
        <v>50.052700000000002</v>
      </c>
      <c r="AD375" s="17">
        <v>2.1040000000000001</v>
      </c>
      <c r="AE375" s="18">
        <v>5.0810000000000004</v>
      </c>
      <c r="AF375" s="17">
        <f t="shared" si="224"/>
        <v>2.9770000000000003</v>
      </c>
      <c r="AG375" s="17">
        <v>1E-3</v>
      </c>
      <c r="AH375" s="18">
        <v>182.864</v>
      </c>
      <c r="AI375" s="17">
        <f t="shared" si="225"/>
        <v>182.863</v>
      </c>
      <c r="AJ375" s="17">
        <v>0</v>
      </c>
      <c r="AK375" s="18">
        <v>4.5999999999999996</v>
      </c>
      <c r="AL375" s="17">
        <f t="shared" si="226"/>
        <v>4.5999999999999996</v>
      </c>
      <c r="AM375" s="17">
        <v>306.94299999999998</v>
      </c>
      <c r="AN375" s="18">
        <v>1710.5989999999999</v>
      </c>
      <c r="AO375" s="17">
        <f t="shared" si="227"/>
        <v>1403.6559999999999</v>
      </c>
      <c r="AP375" s="17">
        <v>0</v>
      </c>
      <c r="AQ375" s="18">
        <v>0</v>
      </c>
      <c r="AR375" s="17">
        <f t="shared" si="228"/>
        <v>0</v>
      </c>
      <c r="AS375" s="17">
        <v>0.31</v>
      </c>
      <c r="AT375" s="18">
        <v>0</v>
      </c>
      <c r="AU375" s="17">
        <f t="shared" si="229"/>
        <v>-0.31</v>
      </c>
      <c r="AV375" s="17">
        <v>3.6949999999999998</v>
      </c>
      <c r="AW375" s="18">
        <v>16.864000000000001</v>
      </c>
      <c r="AX375" s="20">
        <f t="shared" si="230"/>
        <v>13.169</v>
      </c>
    </row>
    <row r="376" spans="2:50" x14ac:dyDescent="0.3">
      <c r="B376" s="16" t="s">
        <v>505</v>
      </c>
      <c r="C376" s="17">
        <v>6.5910000000000002</v>
      </c>
      <c r="D376" s="18">
        <v>2.15</v>
      </c>
      <c r="E376" s="17">
        <f t="shared" si="216"/>
        <v>-4.4410000000000007</v>
      </c>
      <c r="F376" s="17">
        <v>10705.809385</v>
      </c>
      <c r="G376" s="18">
        <v>5611.8249999999998</v>
      </c>
      <c r="H376" s="17">
        <f t="shared" si="217"/>
        <v>-5093.9843850000007</v>
      </c>
      <c r="I376" s="17">
        <v>0</v>
      </c>
      <c r="J376" s="18">
        <v>0</v>
      </c>
      <c r="K376" s="17">
        <f t="shared" si="218"/>
        <v>0</v>
      </c>
      <c r="L376" s="17">
        <v>0</v>
      </c>
      <c r="M376" s="18">
        <v>0</v>
      </c>
      <c r="N376" s="17">
        <f t="shared" si="200"/>
        <v>0</v>
      </c>
      <c r="O376" s="17">
        <v>0</v>
      </c>
      <c r="P376" s="18">
        <v>0</v>
      </c>
      <c r="Q376" s="17">
        <f t="shared" si="219"/>
        <v>0</v>
      </c>
      <c r="R376" s="17">
        <v>39.052</v>
      </c>
      <c r="S376" s="18">
        <v>42.908999999999999</v>
      </c>
      <c r="T376" s="17">
        <f t="shared" si="220"/>
        <v>3.8569999999999993</v>
      </c>
      <c r="U376" s="17">
        <v>39.052</v>
      </c>
      <c r="V376" s="18">
        <v>0</v>
      </c>
      <c r="W376" s="17">
        <f t="shared" si="221"/>
        <v>-39.052</v>
      </c>
      <c r="X376" s="17">
        <v>0</v>
      </c>
      <c r="Y376" s="18">
        <v>0.129</v>
      </c>
      <c r="Z376" s="17">
        <f t="shared" si="222"/>
        <v>0.129</v>
      </c>
      <c r="AA376" s="17">
        <v>10.973000000000001</v>
      </c>
      <c r="AB376" s="18">
        <v>9.8970000000000002</v>
      </c>
      <c r="AC376" s="17">
        <f t="shared" si="223"/>
        <v>-1.0760000000000005</v>
      </c>
      <c r="AD376" s="17">
        <v>4205.9435649999996</v>
      </c>
      <c r="AE376" s="18">
        <v>72.802000000000007</v>
      </c>
      <c r="AF376" s="17">
        <f t="shared" si="224"/>
        <v>-4133.1415649999999</v>
      </c>
      <c r="AG376" s="17">
        <v>1381.0619999999999</v>
      </c>
      <c r="AH376" s="18">
        <v>1292.538</v>
      </c>
      <c r="AI376" s="17">
        <f t="shared" si="225"/>
        <v>-88.523999999999887</v>
      </c>
      <c r="AJ376" s="17">
        <v>1.736</v>
      </c>
      <c r="AK376" s="18">
        <v>2.8000000000000001E-2</v>
      </c>
      <c r="AL376" s="17">
        <f t="shared" si="226"/>
        <v>-1.708</v>
      </c>
      <c r="AM376" s="17">
        <v>2293.7132799999999</v>
      </c>
      <c r="AN376" s="18">
        <v>1693.7760000000001</v>
      </c>
      <c r="AO376" s="17">
        <f t="shared" si="227"/>
        <v>-599.93727999999987</v>
      </c>
      <c r="AP376" s="17">
        <v>0</v>
      </c>
      <c r="AQ376" s="18">
        <v>0</v>
      </c>
      <c r="AR376" s="17">
        <f t="shared" si="228"/>
        <v>0</v>
      </c>
      <c r="AS376" s="17">
        <v>46.58</v>
      </c>
      <c r="AT376" s="18">
        <v>0</v>
      </c>
      <c r="AU376" s="17">
        <f t="shared" si="229"/>
        <v>-46.58</v>
      </c>
      <c r="AV376" s="17">
        <v>2733.3405400000001</v>
      </c>
      <c r="AW376" s="18">
        <v>2501.8960000000002</v>
      </c>
      <c r="AX376" s="20">
        <f t="shared" si="230"/>
        <v>-231.44453999999996</v>
      </c>
    </row>
    <row r="377" spans="2:50" x14ac:dyDescent="0.3">
      <c r="B377" s="16" t="s">
        <v>589</v>
      </c>
      <c r="C377" s="17">
        <v>459.67399999999998</v>
      </c>
      <c r="D377" s="18">
        <v>35.139000000000003</v>
      </c>
      <c r="E377" s="17">
        <f t="shared" si="216"/>
        <v>-424.53499999999997</v>
      </c>
      <c r="F377" s="17">
        <v>15962.864</v>
      </c>
      <c r="G377" s="18">
        <v>19451.544000000002</v>
      </c>
      <c r="H377" s="17">
        <f t="shared" si="217"/>
        <v>3488.6800000000021</v>
      </c>
      <c r="I377" s="17">
        <v>0</v>
      </c>
      <c r="J377" s="18">
        <v>0</v>
      </c>
      <c r="K377" s="17">
        <f t="shared" si="218"/>
        <v>0</v>
      </c>
      <c r="L377" s="17">
        <v>0</v>
      </c>
      <c r="M377" s="18">
        <v>0</v>
      </c>
      <c r="N377" s="17">
        <f t="shared" si="200"/>
        <v>0</v>
      </c>
      <c r="O377" s="17">
        <v>0</v>
      </c>
      <c r="P377" s="18">
        <v>0</v>
      </c>
      <c r="Q377" s="17">
        <f t="shared" si="219"/>
        <v>0</v>
      </c>
      <c r="R377" s="17">
        <v>14167.82</v>
      </c>
      <c r="S377" s="18">
        <v>16165.481</v>
      </c>
      <c r="T377" s="17">
        <f t="shared" si="220"/>
        <v>1997.6610000000001</v>
      </c>
      <c r="U377" s="17">
        <v>14052.38</v>
      </c>
      <c r="V377" s="18">
        <v>16165.481</v>
      </c>
      <c r="W377" s="17">
        <f t="shared" si="221"/>
        <v>2113.1010000000006</v>
      </c>
      <c r="X377" s="17">
        <v>0</v>
      </c>
      <c r="Y377" s="18">
        <v>0</v>
      </c>
      <c r="Z377" s="17">
        <f t="shared" si="222"/>
        <v>0</v>
      </c>
      <c r="AA377" s="17">
        <v>21.131</v>
      </c>
      <c r="AB377" s="18">
        <v>1002.275</v>
      </c>
      <c r="AC377" s="17">
        <f t="shared" si="223"/>
        <v>981.14400000000001</v>
      </c>
      <c r="AD377" s="17">
        <v>46.219000000000001</v>
      </c>
      <c r="AE377" s="18">
        <v>463.625</v>
      </c>
      <c r="AF377" s="17">
        <f t="shared" si="224"/>
        <v>417.40600000000001</v>
      </c>
      <c r="AG377" s="17">
        <v>32.420999999999999</v>
      </c>
      <c r="AH377" s="18">
        <v>4.3479999999999999</v>
      </c>
      <c r="AI377" s="17">
        <f t="shared" si="225"/>
        <v>-28.073</v>
      </c>
      <c r="AJ377" s="17">
        <v>8.5</v>
      </c>
      <c r="AK377" s="18">
        <v>8.9079999999999995</v>
      </c>
      <c r="AL377" s="17">
        <f t="shared" si="226"/>
        <v>0.40799999999999947</v>
      </c>
      <c r="AM377" s="17">
        <v>1498.4349999999999</v>
      </c>
      <c r="AN377" s="18">
        <v>1626.77</v>
      </c>
      <c r="AO377" s="17">
        <f t="shared" si="227"/>
        <v>128.33500000000004</v>
      </c>
      <c r="AP377" s="17">
        <v>0</v>
      </c>
      <c r="AQ377" s="18">
        <v>0</v>
      </c>
      <c r="AR377" s="17">
        <f t="shared" si="228"/>
        <v>0</v>
      </c>
      <c r="AS377" s="17">
        <v>0</v>
      </c>
      <c r="AT377" s="18">
        <v>0</v>
      </c>
      <c r="AU377" s="17">
        <f t="shared" si="229"/>
        <v>0</v>
      </c>
      <c r="AV377" s="17">
        <v>648.01199999999994</v>
      </c>
      <c r="AW377" s="18">
        <v>215.27600000000001</v>
      </c>
      <c r="AX377" s="20">
        <f t="shared" si="230"/>
        <v>-432.73599999999993</v>
      </c>
    </row>
    <row r="378" spans="2:50" ht="33" x14ac:dyDescent="0.3">
      <c r="B378" s="16" t="s">
        <v>455</v>
      </c>
      <c r="C378" s="17">
        <v>14.39945</v>
      </c>
      <c r="D378" s="18">
        <v>14.34</v>
      </c>
      <c r="E378" s="17">
        <f t="shared" si="216"/>
        <v>-5.9450000000000003E-2</v>
      </c>
      <c r="F378" s="17">
        <v>8174.1201879999999</v>
      </c>
      <c r="G378" s="18">
        <v>5074.2340000000004</v>
      </c>
      <c r="H378" s="17">
        <f t="shared" si="217"/>
        <v>-3099.8861879999995</v>
      </c>
      <c r="I378" s="17">
        <v>5768.9047</v>
      </c>
      <c r="J378" s="18">
        <v>696.971</v>
      </c>
      <c r="K378" s="17">
        <f t="shared" si="218"/>
        <v>-5071.9336999999996</v>
      </c>
      <c r="L378" s="17">
        <v>0</v>
      </c>
      <c r="M378" s="18">
        <v>0</v>
      </c>
      <c r="N378" s="17">
        <f t="shared" si="200"/>
        <v>0</v>
      </c>
      <c r="O378" s="17">
        <v>0</v>
      </c>
      <c r="P378" s="18">
        <v>0</v>
      </c>
      <c r="Q378" s="17">
        <f t="shared" si="219"/>
        <v>0</v>
      </c>
      <c r="R378" s="17">
        <v>1249.1107999999999</v>
      </c>
      <c r="S378" s="18">
        <v>1058.1849999999999</v>
      </c>
      <c r="T378" s="17">
        <f t="shared" si="220"/>
        <v>-190.92579999999998</v>
      </c>
      <c r="U378" s="17">
        <v>1221.5308</v>
      </c>
      <c r="V378" s="18">
        <v>1058.1849999999999</v>
      </c>
      <c r="W378" s="17">
        <f t="shared" si="221"/>
        <v>-163.34580000000005</v>
      </c>
      <c r="X378" s="17">
        <v>237.458</v>
      </c>
      <c r="Y378" s="18">
        <v>7.0620000000000003</v>
      </c>
      <c r="Z378" s="17">
        <f t="shared" si="222"/>
        <v>-230.39599999999999</v>
      </c>
      <c r="AA378" s="17">
        <v>144.644498</v>
      </c>
      <c r="AB378" s="18">
        <v>67.584999999999994</v>
      </c>
      <c r="AC378" s="17">
        <f t="shared" si="223"/>
        <v>-77.059498000000005</v>
      </c>
      <c r="AD378" s="17">
        <v>3314.6327999999999</v>
      </c>
      <c r="AE378" s="18">
        <v>2611.6</v>
      </c>
      <c r="AF378" s="17">
        <f t="shared" si="224"/>
        <v>-703.03279999999995</v>
      </c>
      <c r="AG378" s="17">
        <v>204.02891</v>
      </c>
      <c r="AH378" s="18">
        <v>471.346</v>
      </c>
      <c r="AI378" s="17">
        <f t="shared" si="225"/>
        <v>267.31709000000001</v>
      </c>
      <c r="AJ378" s="17">
        <v>0.10299999999999999</v>
      </c>
      <c r="AK378" s="18">
        <v>0.221</v>
      </c>
      <c r="AL378" s="17">
        <f t="shared" si="226"/>
        <v>0.11800000000000001</v>
      </c>
      <c r="AM378" s="17">
        <v>2088.16509</v>
      </c>
      <c r="AN378" s="18">
        <v>1545.5650000000001</v>
      </c>
      <c r="AO378" s="17">
        <f t="shared" si="227"/>
        <v>-542.60008999999991</v>
      </c>
      <c r="AP378" s="17">
        <v>0</v>
      </c>
      <c r="AQ378" s="18">
        <v>1.4470000000000001</v>
      </c>
      <c r="AR378" s="17">
        <f t="shared" si="228"/>
        <v>1.4470000000000001</v>
      </c>
      <c r="AS378" s="17">
        <v>6698.77</v>
      </c>
      <c r="AT378" s="18">
        <v>0</v>
      </c>
      <c r="AU378" s="17">
        <f t="shared" si="229"/>
        <v>-6698.77</v>
      </c>
      <c r="AV378" s="17">
        <v>20.511240000000001</v>
      </c>
      <c r="AW378" s="18">
        <v>23.983000000000001</v>
      </c>
      <c r="AX378" s="20">
        <f t="shared" si="230"/>
        <v>3.4717599999999997</v>
      </c>
    </row>
    <row r="379" spans="2:50" x14ac:dyDescent="0.3">
      <c r="B379" s="16" t="s">
        <v>208</v>
      </c>
      <c r="C379" s="17">
        <v>0.95</v>
      </c>
      <c r="D379" s="18">
        <v>0</v>
      </c>
      <c r="E379" s="17">
        <f t="shared" si="216"/>
        <v>-0.95</v>
      </c>
      <c r="F379" s="17">
        <v>1253.1083020000001</v>
      </c>
      <c r="G379" s="18">
        <v>1401.34</v>
      </c>
      <c r="H379" s="17">
        <f t="shared" si="217"/>
        <v>148.23169799999982</v>
      </c>
      <c r="I379" s="17">
        <v>1915.84</v>
      </c>
      <c r="J379" s="18">
        <v>1915.8409999999999</v>
      </c>
      <c r="K379" s="17">
        <f t="shared" si="218"/>
        <v>9.9999999997635314E-4</v>
      </c>
      <c r="L379" s="17">
        <v>0</v>
      </c>
      <c r="M379" s="18">
        <v>0</v>
      </c>
      <c r="N379" s="17">
        <f t="shared" si="200"/>
        <v>0</v>
      </c>
      <c r="O379" s="17">
        <v>0</v>
      </c>
      <c r="P379" s="18">
        <v>0</v>
      </c>
      <c r="Q379" s="17">
        <f t="shared" si="219"/>
        <v>0</v>
      </c>
      <c r="R379" s="17">
        <v>2.91</v>
      </c>
      <c r="S379" s="18">
        <v>0.12</v>
      </c>
      <c r="T379" s="17">
        <f t="shared" si="220"/>
        <v>-2.79</v>
      </c>
      <c r="U379" s="17">
        <v>0</v>
      </c>
      <c r="V379" s="18">
        <v>0</v>
      </c>
      <c r="W379" s="17">
        <f t="shared" si="221"/>
        <v>0</v>
      </c>
      <c r="X379" s="17">
        <v>0</v>
      </c>
      <c r="Y379" s="18">
        <v>0.57999999999999996</v>
      </c>
      <c r="Z379" s="17">
        <f t="shared" si="222"/>
        <v>0.57999999999999996</v>
      </c>
      <c r="AA379" s="17">
        <v>0</v>
      </c>
      <c r="AB379" s="18">
        <v>0</v>
      </c>
      <c r="AC379" s="17">
        <f t="shared" si="223"/>
        <v>0</v>
      </c>
      <c r="AD379" s="17">
        <v>1710.6879080000001</v>
      </c>
      <c r="AE379" s="18">
        <v>1709.0920000000001</v>
      </c>
      <c r="AF379" s="17">
        <f t="shared" si="224"/>
        <v>-1.5959080000000085</v>
      </c>
      <c r="AG379" s="17">
        <v>71.124052000000006</v>
      </c>
      <c r="AH379" s="18">
        <v>67.459999999999994</v>
      </c>
      <c r="AI379" s="17">
        <f t="shared" si="225"/>
        <v>-3.6640520000000123</v>
      </c>
      <c r="AJ379" s="17">
        <v>0</v>
      </c>
      <c r="AK379" s="18">
        <v>4.5999999999999996</v>
      </c>
      <c r="AL379" s="17">
        <f t="shared" si="226"/>
        <v>4.5999999999999996</v>
      </c>
      <c r="AM379" s="17">
        <v>1375.3443420000001</v>
      </c>
      <c r="AN379" s="18">
        <v>1533.6969999999999</v>
      </c>
      <c r="AO379" s="17">
        <f t="shared" si="227"/>
        <v>158.35265799999979</v>
      </c>
      <c r="AP379" s="17">
        <v>0</v>
      </c>
      <c r="AQ379" s="18">
        <v>0</v>
      </c>
      <c r="AR379" s="17">
        <f t="shared" si="228"/>
        <v>0</v>
      </c>
      <c r="AS379" s="17">
        <v>8.0619999999999994</v>
      </c>
      <c r="AT379" s="18">
        <v>0</v>
      </c>
      <c r="AU379" s="17">
        <f t="shared" si="229"/>
        <v>-8.0619999999999994</v>
      </c>
      <c r="AV379" s="17">
        <v>1.77</v>
      </c>
      <c r="AW379" s="18">
        <v>1.6319999999999999</v>
      </c>
      <c r="AX379" s="20">
        <f t="shared" si="230"/>
        <v>-0.13800000000000012</v>
      </c>
    </row>
    <row r="380" spans="2:50" x14ac:dyDescent="0.3">
      <c r="B380" s="16" t="s">
        <v>266</v>
      </c>
      <c r="C380" s="17">
        <v>24.449000000000002</v>
      </c>
      <c r="D380" s="18">
        <v>3.8530000000000002</v>
      </c>
      <c r="E380" s="17">
        <f t="shared" si="216"/>
        <v>-20.596</v>
      </c>
      <c r="F380" s="17">
        <v>7891.409721</v>
      </c>
      <c r="G380" s="18">
        <v>13013.838</v>
      </c>
      <c r="H380" s="17">
        <f t="shared" si="217"/>
        <v>5122.4282789999997</v>
      </c>
      <c r="I380" s="17">
        <v>2478.6</v>
      </c>
      <c r="J380" s="18">
        <v>1660.6</v>
      </c>
      <c r="K380" s="17">
        <f t="shared" si="218"/>
        <v>-818</v>
      </c>
      <c r="L380" s="17">
        <v>0</v>
      </c>
      <c r="M380" s="18">
        <v>0</v>
      </c>
      <c r="N380" s="17">
        <f t="shared" si="200"/>
        <v>0</v>
      </c>
      <c r="O380" s="17">
        <v>0</v>
      </c>
      <c r="P380" s="18">
        <v>264.76</v>
      </c>
      <c r="Q380" s="17">
        <f t="shared" si="219"/>
        <v>264.76</v>
      </c>
      <c r="R380" s="17">
        <v>1473.914</v>
      </c>
      <c r="S380" s="18">
        <v>1462.328</v>
      </c>
      <c r="T380" s="17">
        <f t="shared" si="220"/>
        <v>-11.586000000000013</v>
      </c>
      <c r="U380" s="17">
        <v>2.7240000000000002</v>
      </c>
      <c r="V380" s="18">
        <v>1197.568</v>
      </c>
      <c r="W380" s="17">
        <f t="shared" si="221"/>
        <v>1194.8440000000001</v>
      </c>
      <c r="X380" s="17">
        <v>0</v>
      </c>
      <c r="Y380" s="18">
        <v>0</v>
      </c>
      <c r="Z380" s="17">
        <f t="shared" si="222"/>
        <v>0</v>
      </c>
      <c r="AA380" s="17">
        <v>1372.2470000000001</v>
      </c>
      <c r="AB380" s="18">
        <v>3426.009</v>
      </c>
      <c r="AC380" s="17">
        <f t="shared" si="223"/>
        <v>2053.7619999999997</v>
      </c>
      <c r="AD380" s="17">
        <v>2532.4573999999998</v>
      </c>
      <c r="AE380" s="18">
        <v>7987.0839999999998</v>
      </c>
      <c r="AF380" s="17">
        <f t="shared" si="224"/>
        <v>5454.6265999999996</v>
      </c>
      <c r="AG380" s="17">
        <v>575.16272100000003</v>
      </c>
      <c r="AH380" s="18">
        <v>301.51499999999999</v>
      </c>
      <c r="AI380" s="17">
        <f t="shared" si="225"/>
        <v>-273.64772100000005</v>
      </c>
      <c r="AJ380" s="17">
        <v>1.0500000000000001E-2</v>
      </c>
      <c r="AK380" s="18">
        <v>0</v>
      </c>
      <c r="AL380" s="17">
        <f t="shared" si="226"/>
        <v>-1.0500000000000001E-2</v>
      </c>
      <c r="AM380" s="17">
        <v>2349.9645</v>
      </c>
      <c r="AN380" s="18">
        <v>1499.46</v>
      </c>
      <c r="AO380" s="17">
        <f t="shared" si="227"/>
        <v>-850.50450000000001</v>
      </c>
      <c r="AP380" s="17">
        <v>0</v>
      </c>
      <c r="AQ380" s="18">
        <v>0</v>
      </c>
      <c r="AR380" s="17">
        <f t="shared" si="228"/>
        <v>0</v>
      </c>
      <c r="AS380" s="17">
        <v>0</v>
      </c>
      <c r="AT380" s="18">
        <v>0</v>
      </c>
      <c r="AU380" s="17">
        <f t="shared" si="229"/>
        <v>0</v>
      </c>
      <c r="AV380" s="17">
        <v>2090.7026000000001</v>
      </c>
      <c r="AW380" s="18">
        <v>1.8939999999999999</v>
      </c>
      <c r="AX380" s="20">
        <f t="shared" si="230"/>
        <v>-2088.8086000000003</v>
      </c>
    </row>
    <row r="381" spans="2:50" x14ac:dyDescent="0.3">
      <c r="B381" s="16" t="s">
        <v>624</v>
      </c>
      <c r="C381" s="17">
        <v>12.068809999999999</v>
      </c>
      <c r="D381" s="18">
        <v>5.2930000000000001</v>
      </c>
      <c r="E381" s="17">
        <f t="shared" si="216"/>
        <v>-6.775809999999999</v>
      </c>
      <c r="F381" s="17">
        <v>10499.862800000001</v>
      </c>
      <c r="G381" s="18">
        <v>7675.6369999999997</v>
      </c>
      <c r="H381" s="17">
        <f t="shared" si="217"/>
        <v>-2824.2258000000011</v>
      </c>
      <c r="I381" s="17">
        <v>0</v>
      </c>
      <c r="J381" s="18">
        <v>0</v>
      </c>
      <c r="K381" s="17">
        <f t="shared" si="218"/>
        <v>0</v>
      </c>
      <c r="L381" s="17">
        <v>0</v>
      </c>
      <c r="M381" s="18">
        <v>0</v>
      </c>
      <c r="N381" s="17">
        <f t="shared" si="200"/>
        <v>0</v>
      </c>
      <c r="O381" s="17">
        <v>0</v>
      </c>
      <c r="P381" s="18">
        <v>0</v>
      </c>
      <c r="Q381" s="17">
        <f t="shared" si="219"/>
        <v>0</v>
      </c>
      <c r="R381" s="17">
        <v>1578.85</v>
      </c>
      <c r="S381" s="18">
        <v>1396.144</v>
      </c>
      <c r="T381" s="17">
        <f t="shared" si="220"/>
        <v>-182.7059999999999</v>
      </c>
      <c r="U381" s="17">
        <v>1578.85</v>
      </c>
      <c r="V381" s="18">
        <v>1396.144</v>
      </c>
      <c r="W381" s="17">
        <f t="shared" si="221"/>
        <v>-182.7059999999999</v>
      </c>
      <c r="X381" s="17">
        <v>0</v>
      </c>
      <c r="Y381" s="18">
        <v>0</v>
      </c>
      <c r="Z381" s="17">
        <f t="shared" si="222"/>
        <v>0</v>
      </c>
      <c r="AA381" s="17">
        <v>0</v>
      </c>
      <c r="AB381" s="18">
        <v>4.5999999999999996</v>
      </c>
      <c r="AC381" s="17">
        <f t="shared" si="223"/>
        <v>4.5999999999999996</v>
      </c>
      <c r="AD381" s="17">
        <v>7135.7928899999997</v>
      </c>
      <c r="AE381" s="18">
        <v>4544.2479999999996</v>
      </c>
      <c r="AF381" s="17">
        <f t="shared" si="224"/>
        <v>-2591.5448900000001</v>
      </c>
      <c r="AG381" s="17">
        <v>331.90199999999999</v>
      </c>
      <c r="AH381" s="18">
        <v>226.02600000000001</v>
      </c>
      <c r="AI381" s="17">
        <f t="shared" si="225"/>
        <v>-105.87599999999998</v>
      </c>
      <c r="AJ381" s="17">
        <v>0</v>
      </c>
      <c r="AK381" s="18">
        <v>0</v>
      </c>
      <c r="AL381" s="17">
        <f t="shared" si="226"/>
        <v>0</v>
      </c>
      <c r="AM381" s="17">
        <v>1457.8453</v>
      </c>
      <c r="AN381" s="18">
        <v>1496.21</v>
      </c>
      <c r="AO381" s="17">
        <f t="shared" si="227"/>
        <v>38.364700000000084</v>
      </c>
      <c r="AP381" s="17">
        <v>0</v>
      </c>
      <c r="AQ381" s="18">
        <v>0</v>
      </c>
      <c r="AR381" s="17">
        <f t="shared" si="228"/>
        <v>0</v>
      </c>
      <c r="AS381" s="17">
        <v>0</v>
      </c>
      <c r="AT381" s="18">
        <v>0</v>
      </c>
      <c r="AU381" s="17">
        <f t="shared" si="229"/>
        <v>0</v>
      </c>
      <c r="AV381" s="17">
        <v>7.5414199999999996</v>
      </c>
      <c r="AW381" s="18">
        <v>13.702</v>
      </c>
      <c r="AX381" s="20">
        <f t="shared" si="230"/>
        <v>6.1605800000000004</v>
      </c>
    </row>
    <row r="382" spans="2:50" x14ac:dyDescent="0.3">
      <c r="B382" s="16" t="s">
        <v>302</v>
      </c>
      <c r="C382" s="17">
        <v>13.443</v>
      </c>
      <c r="D382" s="18">
        <v>1341.6310000000001</v>
      </c>
      <c r="E382" s="17">
        <f t="shared" si="216"/>
        <v>1328.1880000000001</v>
      </c>
      <c r="F382" s="17">
        <v>9310.6907420000007</v>
      </c>
      <c r="G382" s="18">
        <v>18461.773000000001</v>
      </c>
      <c r="H382" s="17">
        <f t="shared" si="217"/>
        <v>9151.0822580000004</v>
      </c>
      <c r="I382" s="17">
        <v>0</v>
      </c>
      <c r="J382" s="18">
        <v>0</v>
      </c>
      <c r="K382" s="17">
        <f t="shared" si="218"/>
        <v>0</v>
      </c>
      <c r="L382" s="17">
        <v>0</v>
      </c>
      <c r="M382" s="18">
        <v>0</v>
      </c>
      <c r="N382" s="17">
        <f t="shared" si="200"/>
        <v>0</v>
      </c>
      <c r="O382" s="17">
        <v>0</v>
      </c>
      <c r="P382" s="18">
        <v>0</v>
      </c>
      <c r="Q382" s="17">
        <f t="shared" si="219"/>
        <v>0</v>
      </c>
      <c r="R382" s="17">
        <v>819.1</v>
      </c>
      <c r="S382" s="18">
        <v>3781.3</v>
      </c>
      <c r="T382" s="17">
        <f t="shared" si="220"/>
        <v>2962.2000000000003</v>
      </c>
      <c r="U382" s="17">
        <v>551.4</v>
      </c>
      <c r="V382" s="18">
        <v>3540.3</v>
      </c>
      <c r="W382" s="17">
        <f t="shared" si="221"/>
        <v>2988.9</v>
      </c>
      <c r="X382" s="17">
        <v>0</v>
      </c>
      <c r="Y382" s="18">
        <v>0</v>
      </c>
      <c r="Z382" s="17">
        <f t="shared" si="222"/>
        <v>0</v>
      </c>
      <c r="AA382" s="17">
        <v>65.975800000000007</v>
      </c>
      <c r="AB382" s="18">
        <v>4063.4920000000002</v>
      </c>
      <c r="AC382" s="17">
        <f t="shared" si="223"/>
        <v>3997.5162</v>
      </c>
      <c r="AD382" s="17">
        <v>6428.3005999999996</v>
      </c>
      <c r="AE382" s="18">
        <v>7317.3779999999997</v>
      </c>
      <c r="AF382" s="17">
        <f t="shared" si="224"/>
        <v>889.07740000000013</v>
      </c>
      <c r="AG382" s="17">
        <v>6.7647000000000004</v>
      </c>
      <c r="AH382" s="18">
        <v>20.922999999999998</v>
      </c>
      <c r="AI382" s="17">
        <f t="shared" si="225"/>
        <v>14.158299999999997</v>
      </c>
      <c r="AJ382" s="17">
        <v>147.102</v>
      </c>
      <c r="AK382" s="18">
        <v>0</v>
      </c>
      <c r="AL382" s="17">
        <f t="shared" si="226"/>
        <v>-147.102</v>
      </c>
      <c r="AM382" s="17">
        <v>1849.5136419999999</v>
      </c>
      <c r="AN382" s="18">
        <v>1478.106</v>
      </c>
      <c r="AO382" s="17">
        <f t="shared" si="227"/>
        <v>-371.4076419999999</v>
      </c>
      <c r="AP382" s="17">
        <v>0</v>
      </c>
      <c r="AQ382" s="18">
        <v>0</v>
      </c>
      <c r="AR382" s="17">
        <f t="shared" si="228"/>
        <v>0</v>
      </c>
      <c r="AS382" s="17">
        <v>0</v>
      </c>
      <c r="AT382" s="18">
        <v>0</v>
      </c>
      <c r="AU382" s="17">
        <f t="shared" si="229"/>
        <v>0</v>
      </c>
      <c r="AV382" s="17">
        <v>7.3769999999999998</v>
      </c>
      <c r="AW382" s="18">
        <v>3142.2049999999999</v>
      </c>
      <c r="AX382" s="20">
        <f t="shared" si="230"/>
        <v>3134.828</v>
      </c>
    </row>
    <row r="383" spans="2:50" x14ac:dyDescent="0.3">
      <c r="B383" s="16" t="s">
        <v>529</v>
      </c>
      <c r="C383" s="17">
        <v>0</v>
      </c>
      <c r="D383" s="18">
        <v>0</v>
      </c>
      <c r="E383" s="17">
        <f t="shared" si="216"/>
        <v>0</v>
      </c>
      <c r="F383" s="17">
        <v>982.57100000000003</v>
      </c>
      <c r="G383" s="18">
        <v>1141.5119999999999</v>
      </c>
      <c r="H383" s="17">
        <f t="shared" si="217"/>
        <v>158.94099999999992</v>
      </c>
      <c r="I383" s="17">
        <v>4839.8999999999996</v>
      </c>
      <c r="J383" s="18">
        <v>335.8</v>
      </c>
      <c r="K383" s="17">
        <f t="shared" si="218"/>
        <v>-4504.0999999999995</v>
      </c>
      <c r="L383" s="17">
        <v>0</v>
      </c>
      <c r="M383" s="18">
        <v>0</v>
      </c>
      <c r="N383" s="17">
        <f t="shared" si="200"/>
        <v>0</v>
      </c>
      <c r="O383" s="17">
        <v>0</v>
      </c>
      <c r="P383" s="18">
        <v>0</v>
      </c>
      <c r="Q383" s="17">
        <f t="shared" si="219"/>
        <v>0</v>
      </c>
      <c r="R383" s="17">
        <v>0</v>
      </c>
      <c r="S383" s="18">
        <v>0</v>
      </c>
      <c r="T383" s="17">
        <f t="shared" si="220"/>
        <v>0</v>
      </c>
      <c r="U383" s="17">
        <v>0</v>
      </c>
      <c r="V383" s="18">
        <v>0</v>
      </c>
      <c r="W383" s="17">
        <f t="shared" si="221"/>
        <v>0</v>
      </c>
      <c r="X383" s="17">
        <v>0</v>
      </c>
      <c r="Y383" s="18">
        <v>0</v>
      </c>
      <c r="Z383" s="17">
        <f t="shared" si="222"/>
        <v>0</v>
      </c>
      <c r="AA383" s="17">
        <v>2988.8359999999998</v>
      </c>
      <c r="AB383" s="18">
        <v>0</v>
      </c>
      <c r="AC383" s="17">
        <f t="shared" si="223"/>
        <v>-2988.8359999999998</v>
      </c>
      <c r="AD383" s="17">
        <v>0</v>
      </c>
      <c r="AE383" s="18">
        <v>0</v>
      </c>
      <c r="AF383" s="17">
        <f t="shared" si="224"/>
        <v>0</v>
      </c>
      <c r="AG383" s="17">
        <v>8.9999999999999993E-3</v>
      </c>
      <c r="AH383" s="18">
        <v>8.9999999999999993E-3</v>
      </c>
      <c r="AI383" s="17">
        <f t="shared" si="225"/>
        <v>0</v>
      </c>
      <c r="AJ383" s="17">
        <v>131.19999999999999</v>
      </c>
      <c r="AK383" s="18">
        <v>0</v>
      </c>
      <c r="AL383" s="17">
        <f t="shared" si="226"/>
        <v>-131.19999999999999</v>
      </c>
      <c r="AM383" s="17">
        <v>847.76199999999994</v>
      </c>
      <c r="AN383" s="18">
        <v>1477.3030000000001</v>
      </c>
      <c r="AO383" s="17">
        <f t="shared" si="227"/>
        <v>629.54100000000017</v>
      </c>
      <c r="AP383" s="17">
        <v>0</v>
      </c>
      <c r="AQ383" s="18">
        <v>0</v>
      </c>
      <c r="AR383" s="17">
        <f t="shared" si="228"/>
        <v>0</v>
      </c>
      <c r="AS383" s="17">
        <v>0</v>
      </c>
      <c r="AT383" s="18">
        <v>0</v>
      </c>
      <c r="AU383" s="17">
        <f t="shared" si="229"/>
        <v>0</v>
      </c>
      <c r="AV383" s="17">
        <v>1854.664</v>
      </c>
      <c r="AW383" s="18">
        <v>0</v>
      </c>
      <c r="AX383" s="20">
        <f t="shared" si="230"/>
        <v>-1854.664</v>
      </c>
    </row>
    <row r="384" spans="2:50" x14ac:dyDescent="0.3">
      <c r="B384" s="16" t="s">
        <v>326</v>
      </c>
      <c r="C384" s="17">
        <v>11.4</v>
      </c>
      <c r="D384" s="18">
        <v>5658.1469999999999</v>
      </c>
      <c r="E384" s="17">
        <f t="shared" si="216"/>
        <v>5646.7470000000003</v>
      </c>
      <c r="F384" s="17">
        <v>1207.672613</v>
      </c>
      <c r="G384" s="18">
        <v>24193.161</v>
      </c>
      <c r="H384" s="17">
        <f t="shared" si="217"/>
        <v>22985.488387000001</v>
      </c>
      <c r="I384" s="17">
        <v>0.255</v>
      </c>
      <c r="J384" s="18">
        <v>6485</v>
      </c>
      <c r="K384" s="17">
        <f t="shared" si="218"/>
        <v>6484.7449999999999</v>
      </c>
      <c r="L384" s="17">
        <v>0</v>
      </c>
      <c r="M384" s="18">
        <v>0</v>
      </c>
      <c r="N384" s="17">
        <f t="shared" si="200"/>
        <v>0</v>
      </c>
      <c r="O384" s="17">
        <v>0</v>
      </c>
      <c r="P384" s="18">
        <v>0</v>
      </c>
      <c r="Q384" s="17">
        <f t="shared" si="219"/>
        <v>0</v>
      </c>
      <c r="R384" s="17">
        <v>0.2</v>
      </c>
      <c r="S384" s="18">
        <v>23742.226999999999</v>
      </c>
      <c r="T384" s="17">
        <f t="shared" si="220"/>
        <v>23742.026999999998</v>
      </c>
      <c r="U384" s="17">
        <v>0.2</v>
      </c>
      <c r="V384" s="18">
        <v>23742.226999999999</v>
      </c>
      <c r="W384" s="17">
        <f t="shared" si="221"/>
        <v>23742.026999999998</v>
      </c>
      <c r="X384" s="17">
        <v>0</v>
      </c>
      <c r="Y384" s="18">
        <v>0</v>
      </c>
      <c r="Z384" s="17">
        <f t="shared" si="222"/>
        <v>0</v>
      </c>
      <c r="AA384" s="17">
        <v>162.24</v>
      </c>
      <c r="AB384" s="18">
        <v>152</v>
      </c>
      <c r="AC384" s="17">
        <f t="shared" si="223"/>
        <v>-10.240000000000009</v>
      </c>
      <c r="AD384" s="17">
        <v>77.082999999999998</v>
      </c>
      <c r="AE384" s="18">
        <v>1625.6590000000001</v>
      </c>
      <c r="AF384" s="17">
        <f t="shared" si="224"/>
        <v>1548.576</v>
      </c>
      <c r="AG384" s="17">
        <v>67.328599999999994</v>
      </c>
      <c r="AH384" s="18">
        <v>96.844999999999999</v>
      </c>
      <c r="AI384" s="17">
        <f t="shared" si="225"/>
        <v>29.516400000000004</v>
      </c>
      <c r="AJ384" s="17">
        <v>2.2004000000000001</v>
      </c>
      <c r="AK384" s="18">
        <v>3.786</v>
      </c>
      <c r="AL384" s="17">
        <f t="shared" si="226"/>
        <v>1.5855999999999999</v>
      </c>
      <c r="AM384" s="17">
        <v>885.99061300000005</v>
      </c>
      <c r="AN384" s="18">
        <v>1417.8520000000001</v>
      </c>
      <c r="AO384" s="17">
        <f t="shared" si="227"/>
        <v>531.86138700000004</v>
      </c>
      <c r="AP384" s="17">
        <v>0</v>
      </c>
      <c r="AQ384" s="18">
        <v>0</v>
      </c>
      <c r="AR384" s="17">
        <f t="shared" si="228"/>
        <v>0</v>
      </c>
      <c r="AS384" s="17">
        <v>15.33</v>
      </c>
      <c r="AT384" s="18">
        <v>0</v>
      </c>
      <c r="AU384" s="17">
        <f t="shared" si="229"/>
        <v>-15.33</v>
      </c>
      <c r="AV384" s="17">
        <v>8.9550000000000001</v>
      </c>
      <c r="AW384" s="18">
        <v>9297.9390000000003</v>
      </c>
      <c r="AX384" s="20">
        <f t="shared" si="230"/>
        <v>9288.9840000000004</v>
      </c>
    </row>
    <row r="385" spans="2:50" x14ac:dyDescent="0.3">
      <c r="B385" s="16" t="s">
        <v>625</v>
      </c>
      <c r="C385" s="17">
        <v>622660607.12199998</v>
      </c>
      <c r="D385" s="18">
        <v>635227873.35300004</v>
      </c>
      <c r="E385" s="17">
        <f t="shared" si="216"/>
        <v>12567266.231000066</v>
      </c>
      <c r="F385" s="17">
        <v>12570984.780021001</v>
      </c>
      <c r="G385" s="18">
        <v>12229093.441</v>
      </c>
      <c r="H385" s="17">
        <f t="shared" si="217"/>
        <v>-341891.33902100101</v>
      </c>
      <c r="I385" s="17">
        <v>15400.956</v>
      </c>
      <c r="J385" s="18">
        <v>24</v>
      </c>
      <c r="K385" s="17">
        <f t="shared" si="218"/>
        <v>-15376.956</v>
      </c>
      <c r="L385" s="17">
        <v>0</v>
      </c>
      <c r="M385" s="18">
        <v>0</v>
      </c>
      <c r="N385" s="17">
        <f t="shared" si="200"/>
        <v>0</v>
      </c>
      <c r="O385" s="17">
        <v>0</v>
      </c>
      <c r="P385" s="18">
        <v>0</v>
      </c>
      <c r="Q385" s="17">
        <f t="shared" si="219"/>
        <v>0</v>
      </c>
      <c r="R385" s="17">
        <v>354.88</v>
      </c>
      <c r="S385" s="18">
        <v>383.452</v>
      </c>
      <c r="T385" s="17">
        <f t="shared" si="220"/>
        <v>28.572000000000003</v>
      </c>
      <c r="U385" s="17">
        <v>354.88</v>
      </c>
      <c r="V385" s="18">
        <v>353.452</v>
      </c>
      <c r="W385" s="17">
        <f t="shared" si="221"/>
        <v>-1.4279999999999973</v>
      </c>
      <c r="X385" s="17">
        <v>5.6</v>
      </c>
      <c r="Y385" s="18">
        <v>4.0999999999999996</v>
      </c>
      <c r="Z385" s="17">
        <f t="shared" si="222"/>
        <v>-1.5</v>
      </c>
      <c r="AA385" s="17">
        <v>34.572200000000002</v>
      </c>
      <c r="AB385" s="18">
        <v>1.458</v>
      </c>
      <c r="AC385" s="17">
        <f t="shared" si="223"/>
        <v>-33.114200000000004</v>
      </c>
      <c r="AD385" s="17">
        <v>1763.7322650000001</v>
      </c>
      <c r="AE385" s="18">
        <v>1532.9659999999999</v>
      </c>
      <c r="AF385" s="17">
        <f t="shared" si="224"/>
        <v>-230.7662650000002</v>
      </c>
      <c r="AG385" s="17">
        <v>7.4478</v>
      </c>
      <c r="AH385" s="18">
        <v>8.5050000000000008</v>
      </c>
      <c r="AI385" s="17">
        <f t="shared" si="225"/>
        <v>1.0572000000000008</v>
      </c>
      <c r="AJ385" s="17">
        <v>2.6381600000000001</v>
      </c>
      <c r="AK385" s="18">
        <v>2.629</v>
      </c>
      <c r="AL385" s="17">
        <f t="shared" si="226"/>
        <v>-9.160000000000057E-3</v>
      </c>
      <c r="AM385" s="17">
        <v>1571.5974960000001</v>
      </c>
      <c r="AN385" s="18">
        <v>1395.779</v>
      </c>
      <c r="AO385" s="17">
        <f t="shared" si="227"/>
        <v>-175.8184960000001</v>
      </c>
      <c r="AP385" s="17">
        <v>12567357.4</v>
      </c>
      <c r="AQ385" s="18">
        <v>12225608.699999999</v>
      </c>
      <c r="AR385" s="17">
        <f t="shared" si="228"/>
        <v>-341748.70000000112</v>
      </c>
      <c r="AS385" s="17">
        <v>15379.0136</v>
      </c>
      <c r="AT385" s="18">
        <v>0</v>
      </c>
      <c r="AU385" s="17">
        <f t="shared" si="229"/>
        <v>-15379.0136</v>
      </c>
      <c r="AV385" s="17">
        <v>635227873.37650001</v>
      </c>
      <c r="AW385" s="18">
        <v>647453661.90499997</v>
      </c>
      <c r="AX385" s="20">
        <f t="shared" si="230"/>
        <v>12225788.528499961</v>
      </c>
    </row>
    <row r="386" spans="2:50" x14ac:dyDescent="0.3">
      <c r="B386" s="16" t="s">
        <v>385</v>
      </c>
      <c r="C386" s="17">
        <v>0</v>
      </c>
      <c r="D386" s="18">
        <v>0</v>
      </c>
      <c r="E386" s="17">
        <f t="shared" si="216"/>
        <v>0</v>
      </c>
      <c r="F386" s="17">
        <v>2030.0538200000001</v>
      </c>
      <c r="G386" s="18">
        <v>165.155</v>
      </c>
      <c r="H386" s="17">
        <f t="shared" si="217"/>
        <v>-1864.8988200000001</v>
      </c>
      <c r="I386" s="17">
        <v>191</v>
      </c>
      <c r="J386" s="18">
        <v>1230.56</v>
      </c>
      <c r="K386" s="17">
        <f t="shared" si="218"/>
        <v>1039.56</v>
      </c>
      <c r="L386" s="17">
        <v>0</v>
      </c>
      <c r="M386" s="18">
        <v>0</v>
      </c>
      <c r="N386" s="17">
        <f t="shared" si="200"/>
        <v>0</v>
      </c>
      <c r="O386" s="17">
        <v>0</v>
      </c>
      <c r="P386" s="18">
        <v>0</v>
      </c>
      <c r="Q386" s="17">
        <f t="shared" si="219"/>
        <v>0</v>
      </c>
      <c r="R386" s="17">
        <v>3.1</v>
      </c>
      <c r="S386" s="18">
        <v>3.1</v>
      </c>
      <c r="T386" s="17">
        <f t="shared" si="220"/>
        <v>0</v>
      </c>
      <c r="U386" s="17">
        <v>3.1</v>
      </c>
      <c r="V386" s="18">
        <v>3.1</v>
      </c>
      <c r="W386" s="17">
        <f t="shared" si="221"/>
        <v>0</v>
      </c>
      <c r="X386" s="17">
        <v>0</v>
      </c>
      <c r="Y386" s="18">
        <v>0</v>
      </c>
      <c r="Z386" s="17">
        <f t="shared" si="222"/>
        <v>0</v>
      </c>
      <c r="AA386" s="17">
        <v>20</v>
      </c>
      <c r="AB386" s="18">
        <v>15.308999999999999</v>
      </c>
      <c r="AC386" s="17">
        <f t="shared" si="223"/>
        <v>-4.6910000000000007</v>
      </c>
      <c r="AD386" s="17">
        <v>0</v>
      </c>
      <c r="AE386" s="18">
        <v>0</v>
      </c>
      <c r="AF386" s="17">
        <f t="shared" si="224"/>
        <v>0</v>
      </c>
      <c r="AG386" s="17">
        <v>0</v>
      </c>
      <c r="AH386" s="18">
        <v>0</v>
      </c>
      <c r="AI386" s="17">
        <f t="shared" si="225"/>
        <v>0</v>
      </c>
      <c r="AJ386" s="17">
        <v>0</v>
      </c>
      <c r="AK386" s="18">
        <v>0</v>
      </c>
      <c r="AL386" s="17">
        <f t="shared" si="226"/>
        <v>0</v>
      </c>
      <c r="AM386" s="17">
        <v>161.55382</v>
      </c>
      <c r="AN386" s="18">
        <v>1377.306</v>
      </c>
      <c r="AO386" s="17">
        <f t="shared" si="227"/>
        <v>1215.75218</v>
      </c>
      <c r="AP386" s="17">
        <v>0</v>
      </c>
      <c r="AQ386" s="18">
        <v>0</v>
      </c>
      <c r="AR386" s="17">
        <f t="shared" si="228"/>
        <v>0</v>
      </c>
      <c r="AS386" s="17">
        <v>2036.4</v>
      </c>
      <c r="AT386" s="18">
        <v>0</v>
      </c>
      <c r="AU386" s="17">
        <f t="shared" si="229"/>
        <v>-2036.4</v>
      </c>
      <c r="AV386" s="17">
        <v>0</v>
      </c>
      <c r="AW386" s="18">
        <v>0</v>
      </c>
      <c r="AX386" s="20">
        <f t="shared" si="230"/>
        <v>0</v>
      </c>
    </row>
    <row r="387" spans="2:50" x14ac:dyDescent="0.3">
      <c r="B387" s="16" t="s">
        <v>391</v>
      </c>
      <c r="C387" s="17">
        <v>0</v>
      </c>
      <c r="D387" s="18">
        <v>53.231000000000002</v>
      </c>
      <c r="E387" s="17">
        <f t="shared" si="216"/>
        <v>53.231000000000002</v>
      </c>
      <c r="F387" s="17">
        <v>2195.182288</v>
      </c>
      <c r="G387" s="18">
        <v>5191.0709999999999</v>
      </c>
      <c r="H387" s="17">
        <f t="shared" si="217"/>
        <v>2995.8887119999999</v>
      </c>
      <c r="I387" s="17">
        <v>0</v>
      </c>
      <c r="J387" s="18">
        <v>0</v>
      </c>
      <c r="K387" s="17">
        <f t="shared" si="218"/>
        <v>0</v>
      </c>
      <c r="L387" s="17">
        <v>0</v>
      </c>
      <c r="M387" s="18">
        <v>0</v>
      </c>
      <c r="N387" s="17">
        <f t="shared" si="200"/>
        <v>0</v>
      </c>
      <c r="O387" s="17">
        <v>0</v>
      </c>
      <c r="P387" s="18">
        <v>0</v>
      </c>
      <c r="Q387" s="17">
        <f t="shared" si="219"/>
        <v>0</v>
      </c>
      <c r="R387" s="17">
        <v>3.6789999999999998</v>
      </c>
      <c r="S387" s="18">
        <v>0</v>
      </c>
      <c r="T387" s="17">
        <f t="shared" si="220"/>
        <v>-3.6789999999999998</v>
      </c>
      <c r="U387" s="17">
        <v>0.34499999999999997</v>
      </c>
      <c r="V387" s="18">
        <v>0</v>
      </c>
      <c r="W387" s="17">
        <f t="shared" si="221"/>
        <v>-0.34499999999999997</v>
      </c>
      <c r="X387" s="17">
        <v>0</v>
      </c>
      <c r="Y387" s="18">
        <v>0</v>
      </c>
      <c r="Z387" s="17">
        <f t="shared" si="222"/>
        <v>0</v>
      </c>
      <c r="AA387" s="17">
        <v>580.78800000000001</v>
      </c>
      <c r="AB387" s="18">
        <v>1773.422</v>
      </c>
      <c r="AC387" s="17">
        <f t="shared" si="223"/>
        <v>1192.634</v>
      </c>
      <c r="AD387" s="17">
        <v>591.53599999999994</v>
      </c>
      <c r="AE387" s="18">
        <v>1690.423</v>
      </c>
      <c r="AF387" s="17">
        <f t="shared" si="224"/>
        <v>1098.8870000000002</v>
      </c>
      <c r="AG387" s="17">
        <v>6.9513999999999996</v>
      </c>
      <c r="AH387" s="18">
        <v>34.35</v>
      </c>
      <c r="AI387" s="17">
        <f t="shared" si="225"/>
        <v>27.398600000000002</v>
      </c>
      <c r="AJ387" s="17">
        <v>50.986224</v>
      </c>
      <c r="AK387" s="18">
        <v>344.60700000000003</v>
      </c>
      <c r="AL387" s="17">
        <f t="shared" si="226"/>
        <v>293.62077600000003</v>
      </c>
      <c r="AM387" s="17">
        <v>959.57366400000001</v>
      </c>
      <c r="AN387" s="18">
        <v>1339.8430000000001</v>
      </c>
      <c r="AO387" s="17">
        <f t="shared" si="227"/>
        <v>380.26933600000007</v>
      </c>
      <c r="AP387" s="17">
        <v>0</v>
      </c>
      <c r="AQ387" s="18">
        <v>3.7749999999999999</v>
      </c>
      <c r="AR387" s="17">
        <f t="shared" si="228"/>
        <v>3.7749999999999999</v>
      </c>
      <c r="AS387" s="17">
        <v>0</v>
      </c>
      <c r="AT387" s="18">
        <v>0</v>
      </c>
      <c r="AU387" s="17">
        <f t="shared" si="229"/>
        <v>0</v>
      </c>
      <c r="AV387" s="17">
        <v>1.6679999999999999</v>
      </c>
      <c r="AW387" s="18">
        <v>61.656999999999996</v>
      </c>
      <c r="AX387" s="20">
        <f t="shared" si="230"/>
        <v>59.988999999999997</v>
      </c>
    </row>
    <row r="388" spans="2:50" x14ac:dyDescent="0.3">
      <c r="B388" s="16" t="s">
        <v>425</v>
      </c>
      <c r="C388" s="17">
        <v>0</v>
      </c>
      <c r="D388" s="18">
        <v>246.24600000000001</v>
      </c>
      <c r="E388" s="17">
        <f t="shared" si="216"/>
        <v>246.24600000000001</v>
      </c>
      <c r="F388" s="17">
        <v>3144.4441999999999</v>
      </c>
      <c r="G388" s="18">
        <v>5312.4989999999998</v>
      </c>
      <c r="H388" s="17">
        <f t="shared" si="217"/>
        <v>2168.0547999999999</v>
      </c>
      <c r="I388" s="17">
        <v>13230.6</v>
      </c>
      <c r="J388" s="18">
        <v>20057.280999999999</v>
      </c>
      <c r="K388" s="17">
        <f t="shared" si="218"/>
        <v>6826.6809999999987</v>
      </c>
      <c r="L388" s="17">
        <v>0</v>
      </c>
      <c r="M388" s="18">
        <v>0</v>
      </c>
      <c r="N388" s="17">
        <f t="shared" si="200"/>
        <v>0</v>
      </c>
      <c r="O388" s="17">
        <v>5.9999999999999995E-4</v>
      </c>
      <c r="P388" s="18">
        <v>0</v>
      </c>
      <c r="Q388" s="17">
        <f t="shared" si="219"/>
        <v>-5.9999999999999995E-4</v>
      </c>
      <c r="R388" s="17">
        <v>15.414999999999999</v>
      </c>
      <c r="S388" s="18">
        <v>64.216999999999999</v>
      </c>
      <c r="T388" s="17">
        <f t="shared" si="220"/>
        <v>48.802</v>
      </c>
      <c r="U388" s="17">
        <v>15.414999999999999</v>
      </c>
      <c r="V388" s="18">
        <v>63.767000000000003</v>
      </c>
      <c r="W388" s="17">
        <f t="shared" si="221"/>
        <v>48.352000000000004</v>
      </c>
      <c r="X388" s="17">
        <v>0</v>
      </c>
      <c r="Y388" s="18">
        <v>7735.5150000000003</v>
      </c>
      <c r="Z388" s="17">
        <f t="shared" si="222"/>
        <v>7735.5150000000003</v>
      </c>
      <c r="AA388" s="17">
        <v>898.32899999999995</v>
      </c>
      <c r="AB388" s="18">
        <v>1003.432</v>
      </c>
      <c r="AC388" s="17">
        <f t="shared" si="223"/>
        <v>105.10300000000007</v>
      </c>
      <c r="AD388" s="17">
        <v>485.3605</v>
      </c>
      <c r="AE388" s="18">
        <v>5176.2179999999998</v>
      </c>
      <c r="AF388" s="17">
        <f t="shared" si="224"/>
        <v>4690.8575000000001</v>
      </c>
      <c r="AG388" s="17">
        <v>6.7870999999999997</v>
      </c>
      <c r="AH388" s="18">
        <v>10249.537</v>
      </c>
      <c r="AI388" s="17">
        <f t="shared" si="225"/>
        <v>10242.749900000001</v>
      </c>
      <c r="AJ388" s="17">
        <v>616.91999999999996</v>
      </c>
      <c r="AK388" s="18">
        <v>0</v>
      </c>
      <c r="AL388" s="17">
        <f t="shared" si="226"/>
        <v>-616.91999999999996</v>
      </c>
      <c r="AM388" s="17">
        <v>14339.710999999999</v>
      </c>
      <c r="AN388" s="18">
        <v>1336.8779999999999</v>
      </c>
      <c r="AO388" s="17">
        <f t="shared" si="227"/>
        <v>-13002.832999999999</v>
      </c>
      <c r="AP388" s="17">
        <v>0</v>
      </c>
      <c r="AQ388" s="18">
        <v>0</v>
      </c>
      <c r="AR388" s="17">
        <f t="shared" si="228"/>
        <v>0</v>
      </c>
      <c r="AS388" s="17">
        <v>0</v>
      </c>
      <c r="AT388" s="18">
        <v>0</v>
      </c>
      <c r="AU388" s="17">
        <f t="shared" si="229"/>
        <v>0</v>
      </c>
      <c r="AV388" s="17">
        <v>12.521000000000001</v>
      </c>
      <c r="AW388" s="18">
        <v>50.228999999999999</v>
      </c>
      <c r="AX388" s="20">
        <f t="shared" si="230"/>
        <v>37.707999999999998</v>
      </c>
    </row>
    <row r="389" spans="2:50" x14ac:dyDescent="0.3">
      <c r="B389" s="16" t="s">
        <v>621</v>
      </c>
      <c r="C389" s="17">
        <v>2.59</v>
      </c>
      <c r="D389" s="18">
        <v>24.315000000000001</v>
      </c>
      <c r="E389" s="17">
        <f t="shared" si="216"/>
        <v>21.725000000000001</v>
      </c>
      <c r="F389" s="17">
        <v>2567.057303</v>
      </c>
      <c r="G389" s="18">
        <v>2659.7510000000002</v>
      </c>
      <c r="H389" s="17">
        <f t="shared" si="217"/>
        <v>92.693697000000157</v>
      </c>
      <c r="I389" s="17">
        <v>4073</v>
      </c>
      <c r="J389" s="18">
        <v>0</v>
      </c>
      <c r="K389" s="17">
        <f t="shared" si="218"/>
        <v>-4073</v>
      </c>
      <c r="L389" s="17">
        <v>0</v>
      </c>
      <c r="M389" s="18">
        <v>0</v>
      </c>
      <c r="N389" s="17">
        <f t="shared" si="200"/>
        <v>0</v>
      </c>
      <c r="O389" s="17">
        <v>0</v>
      </c>
      <c r="P389" s="18">
        <v>0</v>
      </c>
      <c r="Q389" s="17">
        <f t="shared" si="219"/>
        <v>0</v>
      </c>
      <c r="R389" s="17">
        <v>996.41899999999998</v>
      </c>
      <c r="S389" s="18">
        <v>1200.251</v>
      </c>
      <c r="T389" s="17">
        <f t="shared" si="220"/>
        <v>203.83199999999999</v>
      </c>
      <c r="U389" s="17">
        <v>996.33100000000002</v>
      </c>
      <c r="V389" s="18">
        <v>1198.9570000000001</v>
      </c>
      <c r="W389" s="17">
        <f t="shared" si="221"/>
        <v>202.62600000000009</v>
      </c>
      <c r="X389" s="17">
        <v>0</v>
      </c>
      <c r="Y389" s="18">
        <v>0</v>
      </c>
      <c r="Z389" s="17">
        <f t="shared" si="222"/>
        <v>0</v>
      </c>
      <c r="AA389" s="17">
        <v>9.15</v>
      </c>
      <c r="AB389" s="18">
        <v>0</v>
      </c>
      <c r="AC389" s="17">
        <f t="shared" si="223"/>
        <v>-9.15</v>
      </c>
      <c r="AD389" s="17">
        <v>4166.1750000000002</v>
      </c>
      <c r="AE389" s="18">
        <v>78.031000000000006</v>
      </c>
      <c r="AF389" s="17">
        <f t="shared" si="224"/>
        <v>-4088.1440000000002</v>
      </c>
      <c r="AG389" s="17">
        <v>13.456602999999999</v>
      </c>
      <c r="AH389" s="18">
        <v>49.503</v>
      </c>
      <c r="AI389" s="17">
        <f t="shared" si="225"/>
        <v>36.046396999999999</v>
      </c>
      <c r="AJ389" s="17">
        <v>0</v>
      </c>
      <c r="AK389" s="18">
        <v>0</v>
      </c>
      <c r="AL389" s="17">
        <f t="shared" si="226"/>
        <v>0</v>
      </c>
      <c r="AM389" s="17">
        <v>1205.5887</v>
      </c>
      <c r="AN389" s="18">
        <v>1307.2650000000001</v>
      </c>
      <c r="AO389" s="17">
        <f t="shared" si="227"/>
        <v>101.67630000000008</v>
      </c>
      <c r="AP389" s="17">
        <v>0</v>
      </c>
      <c r="AQ389" s="18">
        <v>0</v>
      </c>
      <c r="AR389" s="17">
        <f t="shared" si="228"/>
        <v>0</v>
      </c>
      <c r="AS389" s="17">
        <v>110.598</v>
      </c>
      <c r="AT389" s="18">
        <v>0</v>
      </c>
      <c r="AU389" s="17">
        <f t="shared" si="229"/>
        <v>-110.598</v>
      </c>
      <c r="AV389" s="17">
        <v>141.26</v>
      </c>
      <c r="AW389" s="18">
        <v>49.015999999999998</v>
      </c>
      <c r="AX389" s="20">
        <f t="shared" si="230"/>
        <v>-92.244</v>
      </c>
    </row>
    <row r="390" spans="2:50" x14ac:dyDescent="0.3">
      <c r="B390" s="16" t="s">
        <v>249</v>
      </c>
      <c r="C390" s="17">
        <v>0</v>
      </c>
      <c r="D390" s="18">
        <v>0.11</v>
      </c>
      <c r="E390" s="17">
        <f t="shared" si="216"/>
        <v>0.11</v>
      </c>
      <c r="F390" s="17">
        <v>157962.57203000001</v>
      </c>
      <c r="G390" s="18">
        <v>510103.97399999999</v>
      </c>
      <c r="H390" s="17">
        <f t="shared" si="217"/>
        <v>352141.40197000001</v>
      </c>
      <c r="I390" s="17">
        <v>0</v>
      </c>
      <c r="J390" s="18">
        <v>0</v>
      </c>
      <c r="K390" s="17">
        <f t="shared" si="218"/>
        <v>0</v>
      </c>
      <c r="L390" s="17">
        <v>0</v>
      </c>
      <c r="M390" s="18">
        <v>0</v>
      </c>
      <c r="N390" s="17">
        <f t="shared" si="200"/>
        <v>0</v>
      </c>
      <c r="O390" s="17">
        <v>0</v>
      </c>
      <c r="P390" s="18">
        <v>0</v>
      </c>
      <c r="Q390" s="17">
        <f t="shared" si="219"/>
        <v>0</v>
      </c>
      <c r="R390" s="17">
        <v>153611.7487</v>
      </c>
      <c r="S390" s="18">
        <v>194481.31400000001</v>
      </c>
      <c r="T390" s="17">
        <f t="shared" si="220"/>
        <v>40869.565300000017</v>
      </c>
      <c r="U390" s="17">
        <v>149402.008</v>
      </c>
      <c r="V390" s="18">
        <v>193479.655</v>
      </c>
      <c r="W390" s="17">
        <f t="shared" si="221"/>
        <v>44077.646999999997</v>
      </c>
      <c r="X390" s="17">
        <v>0</v>
      </c>
      <c r="Y390" s="18">
        <v>0</v>
      </c>
      <c r="Z390" s="17">
        <f t="shared" si="222"/>
        <v>0</v>
      </c>
      <c r="AA390" s="17">
        <v>6.48</v>
      </c>
      <c r="AB390" s="18">
        <v>0.1</v>
      </c>
      <c r="AC390" s="17">
        <f t="shared" si="223"/>
        <v>-6.3800000000000008</v>
      </c>
      <c r="AD390" s="17">
        <v>2495.70658</v>
      </c>
      <c r="AE390" s="18">
        <v>3354.6550000000002</v>
      </c>
      <c r="AF390" s="17">
        <f t="shared" si="224"/>
        <v>858.94842000000017</v>
      </c>
      <c r="AG390" s="17">
        <v>19.531949999999998</v>
      </c>
      <c r="AH390" s="18">
        <v>15.446999999999999</v>
      </c>
      <c r="AI390" s="17">
        <f t="shared" si="225"/>
        <v>-4.0849499999999992</v>
      </c>
      <c r="AJ390" s="17">
        <v>0</v>
      </c>
      <c r="AK390" s="18">
        <v>0</v>
      </c>
      <c r="AL390" s="17">
        <f t="shared" si="226"/>
        <v>0</v>
      </c>
      <c r="AM390" s="17">
        <v>1828.8368</v>
      </c>
      <c r="AN390" s="18">
        <v>1302.4939999999999</v>
      </c>
      <c r="AO390" s="17">
        <f t="shared" si="227"/>
        <v>-526.34280000000012</v>
      </c>
      <c r="AP390" s="17">
        <v>8.0000000000000002E-3</v>
      </c>
      <c r="AQ390" s="18">
        <v>0</v>
      </c>
      <c r="AR390" s="17">
        <f t="shared" si="228"/>
        <v>-8.0000000000000002E-3</v>
      </c>
      <c r="AS390" s="17">
        <v>0</v>
      </c>
      <c r="AT390" s="18">
        <v>0</v>
      </c>
      <c r="AU390" s="17">
        <f t="shared" si="229"/>
        <v>0</v>
      </c>
      <c r="AV390" s="17">
        <v>0.26</v>
      </c>
      <c r="AW390" s="18">
        <v>310950.07400000002</v>
      </c>
      <c r="AX390" s="20">
        <f t="shared" si="230"/>
        <v>310949.81400000001</v>
      </c>
    </row>
    <row r="391" spans="2:50" x14ac:dyDescent="0.3">
      <c r="B391" s="16" t="s">
        <v>576</v>
      </c>
      <c r="C391" s="17">
        <v>0</v>
      </c>
      <c r="D391" s="18">
        <v>1.5</v>
      </c>
      <c r="E391" s="17">
        <f t="shared" si="216"/>
        <v>1.5</v>
      </c>
      <c r="F391" s="17">
        <v>27.524000000000001</v>
      </c>
      <c r="G391" s="18">
        <v>1374.73</v>
      </c>
      <c r="H391" s="17">
        <f t="shared" si="217"/>
        <v>1347.2060000000001</v>
      </c>
      <c r="I391" s="17">
        <v>0</v>
      </c>
      <c r="J391" s="18">
        <v>0</v>
      </c>
      <c r="K391" s="17">
        <f t="shared" si="218"/>
        <v>0</v>
      </c>
      <c r="L391" s="17">
        <v>0</v>
      </c>
      <c r="M391" s="18">
        <v>0</v>
      </c>
      <c r="N391" s="17">
        <f t="shared" si="200"/>
        <v>0</v>
      </c>
      <c r="O391" s="17">
        <v>0</v>
      </c>
      <c r="P391" s="18">
        <v>0</v>
      </c>
      <c r="Q391" s="17">
        <f t="shared" si="219"/>
        <v>0</v>
      </c>
      <c r="R391" s="17">
        <v>0</v>
      </c>
      <c r="S391" s="18">
        <v>46.124000000000002</v>
      </c>
      <c r="T391" s="17">
        <f t="shared" si="220"/>
        <v>46.124000000000002</v>
      </c>
      <c r="U391" s="17">
        <v>0</v>
      </c>
      <c r="V391" s="18">
        <v>24.972999999999999</v>
      </c>
      <c r="W391" s="17">
        <f t="shared" si="221"/>
        <v>24.972999999999999</v>
      </c>
      <c r="X391" s="17">
        <v>0</v>
      </c>
      <c r="Y391" s="18">
        <v>0.19400000000000001</v>
      </c>
      <c r="Z391" s="17">
        <f t="shared" si="222"/>
        <v>0.19400000000000001</v>
      </c>
      <c r="AA391" s="17">
        <v>0</v>
      </c>
      <c r="AB391" s="18">
        <v>28.222999999999999</v>
      </c>
      <c r="AC391" s="17">
        <f t="shared" si="223"/>
        <v>28.222999999999999</v>
      </c>
      <c r="AD391" s="17">
        <v>0</v>
      </c>
      <c r="AE391" s="18">
        <v>48.655999999999999</v>
      </c>
      <c r="AF391" s="17">
        <f t="shared" si="224"/>
        <v>48.655999999999999</v>
      </c>
      <c r="AG391" s="17">
        <v>1E-3</v>
      </c>
      <c r="AH391" s="18">
        <v>2.3149999999999999</v>
      </c>
      <c r="AI391" s="17">
        <f t="shared" si="225"/>
        <v>2.3140000000000001</v>
      </c>
      <c r="AJ391" s="17">
        <v>0</v>
      </c>
      <c r="AK391" s="18">
        <v>0</v>
      </c>
      <c r="AL391" s="17">
        <f t="shared" si="226"/>
        <v>0</v>
      </c>
      <c r="AM391" s="17">
        <v>27.523</v>
      </c>
      <c r="AN391" s="18">
        <v>1238.6030000000001</v>
      </c>
      <c r="AO391" s="17">
        <f t="shared" si="227"/>
        <v>1211.0800000000002</v>
      </c>
      <c r="AP391" s="17">
        <v>0</v>
      </c>
      <c r="AQ391" s="18">
        <v>0</v>
      </c>
      <c r="AR391" s="17">
        <f t="shared" si="228"/>
        <v>0</v>
      </c>
      <c r="AS391" s="17">
        <v>0</v>
      </c>
      <c r="AT391" s="18">
        <v>0</v>
      </c>
      <c r="AU391" s="17">
        <f t="shared" si="229"/>
        <v>0</v>
      </c>
      <c r="AV391" s="17">
        <v>0</v>
      </c>
      <c r="AW391" s="18">
        <v>12.115</v>
      </c>
      <c r="AX391" s="20">
        <f t="shared" si="230"/>
        <v>12.115</v>
      </c>
    </row>
    <row r="392" spans="2:50" x14ac:dyDescent="0.3">
      <c r="B392" s="16" t="s">
        <v>123</v>
      </c>
      <c r="C392" s="17">
        <v>0.34200000000000003</v>
      </c>
      <c r="D392" s="18">
        <v>0.61299999999999999</v>
      </c>
      <c r="E392" s="17">
        <f t="shared" si="216"/>
        <v>0.27099999999999996</v>
      </c>
      <c r="F392" s="17">
        <v>1855.901531</v>
      </c>
      <c r="G392" s="18">
        <v>1397.2539999999999</v>
      </c>
      <c r="H392" s="17">
        <f t="shared" si="217"/>
        <v>-458.64753100000007</v>
      </c>
      <c r="I392" s="17">
        <v>13873.859</v>
      </c>
      <c r="J392" s="18">
        <v>457.26299999999998</v>
      </c>
      <c r="K392" s="17">
        <f t="shared" si="218"/>
        <v>-13416.596</v>
      </c>
      <c r="L392" s="17">
        <v>0</v>
      </c>
      <c r="M392" s="18">
        <v>0</v>
      </c>
      <c r="N392" s="17">
        <f t="shared" ref="N392:N455" si="231">M392-L392</f>
        <v>0</v>
      </c>
      <c r="O392" s="17">
        <v>0</v>
      </c>
      <c r="P392" s="18">
        <v>0</v>
      </c>
      <c r="Q392" s="17">
        <f t="shared" si="219"/>
        <v>0</v>
      </c>
      <c r="R392" s="17">
        <v>91.448999999999998</v>
      </c>
      <c r="S392" s="18">
        <v>28.58</v>
      </c>
      <c r="T392" s="17">
        <f t="shared" si="220"/>
        <v>-62.869</v>
      </c>
      <c r="U392" s="17">
        <v>91.448999999999998</v>
      </c>
      <c r="V392" s="18">
        <v>0</v>
      </c>
      <c r="W392" s="17">
        <f t="shared" si="221"/>
        <v>-91.448999999999998</v>
      </c>
      <c r="X392" s="17">
        <v>0</v>
      </c>
      <c r="Y392" s="18">
        <v>7.0000000000000007E-2</v>
      </c>
      <c r="Z392" s="17">
        <f t="shared" si="222"/>
        <v>7.0000000000000007E-2</v>
      </c>
      <c r="AA392" s="17">
        <v>0.22</v>
      </c>
      <c r="AB392" s="18">
        <v>458.90100000000001</v>
      </c>
      <c r="AC392" s="17">
        <f t="shared" si="223"/>
        <v>458.68099999999998</v>
      </c>
      <c r="AD392" s="17">
        <v>546.53</v>
      </c>
      <c r="AE392" s="18">
        <v>75.248999999999995</v>
      </c>
      <c r="AF392" s="17">
        <f t="shared" si="224"/>
        <v>-471.28099999999995</v>
      </c>
      <c r="AG392" s="17">
        <v>67.17989</v>
      </c>
      <c r="AH392" s="18">
        <v>73.338999999999999</v>
      </c>
      <c r="AI392" s="17">
        <f t="shared" si="225"/>
        <v>6.1591099999999983</v>
      </c>
      <c r="AJ392" s="17">
        <v>1.51</v>
      </c>
      <c r="AK392" s="18">
        <v>1.65</v>
      </c>
      <c r="AL392" s="17">
        <f t="shared" si="226"/>
        <v>0.1399999999999999</v>
      </c>
      <c r="AM392" s="17">
        <v>1621.840641</v>
      </c>
      <c r="AN392" s="18">
        <v>1216.0429999999999</v>
      </c>
      <c r="AO392" s="17">
        <f t="shared" si="227"/>
        <v>-405.79764100000011</v>
      </c>
      <c r="AP392" s="17">
        <v>0</v>
      </c>
      <c r="AQ392" s="18">
        <v>0</v>
      </c>
      <c r="AR392" s="17">
        <f t="shared" si="228"/>
        <v>0</v>
      </c>
      <c r="AS392" s="17">
        <v>13401.359</v>
      </c>
      <c r="AT392" s="18">
        <v>0</v>
      </c>
      <c r="AU392" s="17">
        <f t="shared" si="229"/>
        <v>-13401.359</v>
      </c>
      <c r="AV392" s="17">
        <v>1.4E-2</v>
      </c>
      <c r="AW392" s="18">
        <v>1.298</v>
      </c>
      <c r="AX392" s="20">
        <f t="shared" si="230"/>
        <v>1.284</v>
      </c>
    </row>
    <row r="393" spans="2:50" x14ac:dyDescent="0.3">
      <c r="B393" s="16" t="s">
        <v>256</v>
      </c>
      <c r="C393" s="17">
        <v>0</v>
      </c>
      <c r="D393" s="18">
        <v>0</v>
      </c>
      <c r="E393" s="17">
        <f t="shared" si="216"/>
        <v>0</v>
      </c>
      <c r="F393" s="17">
        <v>149781.52682</v>
      </c>
      <c r="G393" s="18">
        <v>1795.9090000000001</v>
      </c>
      <c r="H393" s="17">
        <f t="shared" si="217"/>
        <v>-147985.61781999998</v>
      </c>
      <c r="I393" s="17">
        <v>0</v>
      </c>
      <c r="J393" s="18">
        <v>0</v>
      </c>
      <c r="K393" s="17">
        <f t="shared" si="218"/>
        <v>0</v>
      </c>
      <c r="L393" s="17">
        <v>0</v>
      </c>
      <c r="M393" s="18">
        <v>0</v>
      </c>
      <c r="N393" s="17">
        <f t="shared" si="231"/>
        <v>0</v>
      </c>
      <c r="O393" s="17">
        <v>0</v>
      </c>
      <c r="P393" s="18">
        <v>0</v>
      </c>
      <c r="Q393" s="17">
        <f t="shared" si="219"/>
        <v>0</v>
      </c>
      <c r="R393" s="17">
        <v>0</v>
      </c>
      <c r="S393" s="18">
        <v>0</v>
      </c>
      <c r="T393" s="17">
        <f t="shared" si="220"/>
        <v>0</v>
      </c>
      <c r="U393" s="17">
        <v>0</v>
      </c>
      <c r="V393" s="18">
        <v>0</v>
      </c>
      <c r="W393" s="17">
        <f t="shared" si="221"/>
        <v>0</v>
      </c>
      <c r="X393" s="17">
        <v>0</v>
      </c>
      <c r="Y393" s="18">
        <v>0</v>
      </c>
      <c r="Z393" s="17">
        <f t="shared" si="222"/>
        <v>0</v>
      </c>
      <c r="AA393" s="17">
        <v>148009.60000000001</v>
      </c>
      <c r="AB393" s="18">
        <v>0</v>
      </c>
      <c r="AC393" s="17">
        <f t="shared" si="223"/>
        <v>-148009.60000000001</v>
      </c>
      <c r="AD393" s="17">
        <v>115.3143</v>
      </c>
      <c r="AE393" s="18">
        <v>48.253</v>
      </c>
      <c r="AF393" s="17">
        <f t="shared" si="224"/>
        <v>-67.061300000000003</v>
      </c>
      <c r="AG393" s="17">
        <v>287.13869999999997</v>
      </c>
      <c r="AH393" s="18">
        <v>567.00900000000001</v>
      </c>
      <c r="AI393" s="17">
        <f t="shared" si="225"/>
        <v>279.87030000000004</v>
      </c>
      <c r="AJ393" s="17">
        <v>0</v>
      </c>
      <c r="AK393" s="18">
        <v>0</v>
      </c>
      <c r="AL393" s="17">
        <f t="shared" si="226"/>
        <v>0</v>
      </c>
      <c r="AM393" s="17">
        <v>1357.83782</v>
      </c>
      <c r="AN393" s="18">
        <v>1180.6469999999999</v>
      </c>
      <c r="AO393" s="17">
        <f t="shared" si="227"/>
        <v>-177.19082000000003</v>
      </c>
      <c r="AP393" s="17">
        <v>0</v>
      </c>
      <c r="AQ393" s="18">
        <v>0</v>
      </c>
      <c r="AR393" s="17">
        <f t="shared" si="228"/>
        <v>0</v>
      </c>
      <c r="AS393" s="17">
        <v>0</v>
      </c>
      <c r="AT393" s="18">
        <v>0</v>
      </c>
      <c r="AU393" s="17">
        <f t="shared" si="229"/>
        <v>0</v>
      </c>
      <c r="AV393" s="17">
        <v>11.635999999999999</v>
      </c>
      <c r="AW393" s="18">
        <v>0</v>
      </c>
      <c r="AX393" s="20">
        <f t="shared" si="230"/>
        <v>-11.635999999999999</v>
      </c>
    </row>
    <row r="394" spans="2:50" x14ac:dyDescent="0.3">
      <c r="B394" s="16" t="s">
        <v>532</v>
      </c>
      <c r="C394" s="17">
        <v>1.1830000000000001</v>
      </c>
      <c r="D394" s="18">
        <v>14.766</v>
      </c>
      <c r="E394" s="17">
        <f t="shared" si="216"/>
        <v>13.583</v>
      </c>
      <c r="F394" s="17">
        <v>1122.3324</v>
      </c>
      <c r="G394" s="18">
        <v>2089.1410000000001</v>
      </c>
      <c r="H394" s="17">
        <f t="shared" si="217"/>
        <v>966.80860000000007</v>
      </c>
      <c r="I394" s="17">
        <v>0</v>
      </c>
      <c r="J394" s="18">
        <v>0</v>
      </c>
      <c r="K394" s="17">
        <f t="shared" si="218"/>
        <v>0</v>
      </c>
      <c r="L394" s="17">
        <v>0</v>
      </c>
      <c r="M394" s="18">
        <v>0</v>
      </c>
      <c r="N394" s="17">
        <f t="shared" si="231"/>
        <v>0</v>
      </c>
      <c r="O394" s="17">
        <v>0</v>
      </c>
      <c r="P394" s="18">
        <v>0</v>
      </c>
      <c r="Q394" s="17">
        <f t="shared" si="219"/>
        <v>0</v>
      </c>
      <c r="R394" s="17">
        <v>201.14400000000001</v>
      </c>
      <c r="S394" s="18">
        <v>4.0309999999999997</v>
      </c>
      <c r="T394" s="17">
        <f t="shared" si="220"/>
        <v>-197.113</v>
      </c>
      <c r="U394" s="17">
        <v>199.29400000000001</v>
      </c>
      <c r="V394" s="18">
        <v>0</v>
      </c>
      <c r="W394" s="17">
        <f t="shared" si="221"/>
        <v>-199.29400000000001</v>
      </c>
      <c r="X394" s="17">
        <v>0</v>
      </c>
      <c r="Y394" s="18">
        <v>0</v>
      </c>
      <c r="Z394" s="17">
        <f t="shared" si="222"/>
        <v>0</v>
      </c>
      <c r="AA394" s="17">
        <v>0.98499999999999999</v>
      </c>
      <c r="AB394" s="18">
        <v>13.583</v>
      </c>
      <c r="AC394" s="17">
        <f t="shared" si="223"/>
        <v>12.598000000000001</v>
      </c>
      <c r="AD394" s="17">
        <v>391.303</v>
      </c>
      <c r="AE394" s="18">
        <v>917.72199999999998</v>
      </c>
      <c r="AF394" s="17">
        <f t="shared" si="224"/>
        <v>526.41899999999998</v>
      </c>
      <c r="AG394" s="17">
        <v>0.60540000000000005</v>
      </c>
      <c r="AH394" s="18">
        <v>2.6030000000000002</v>
      </c>
      <c r="AI394" s="17">
        <f t="shared" si="225"/>
        <v>1.9976000000000003</v>
      </c>
      <c r="AJ394" s="17">
        <v>21.15</v>
      </c>
      <c r="AK394" s="18">
        <v>1.17</v>
      </c>
      <c r="AL394" s="17">
        <f t="shared" si="226"/>
        <v>-19.979999999999997</v>
      </c>
      <c r="AM394" s="17">
        <v>496.96199999999999</v>
      </c>
      <c r="AN394" s="18">
        <v>1164.3879999999999</v>
      </c>
      <c r="AO394" s="17">
        <f t="shared" si="227"/>
        <v>667.42599999999993</v>
      </c>
      <c r="AP394" s="17">
        <v>11.1</v>
      </c>
      <c r="AQ394" s="18">
        <v>0</v>
      </c>
      <c r="AR394" s="17">
        <f t="shared" si="228"/>
        <v>-11.1</v>
      </c>
      <c r="AS394" s="17">
        <v>0</v>
      </c>
      <c r="AT394" s="18">
        <v>0</v>
      </c>
      <c r="AU394" s="17">
        <f t="shared" si="229"/>
        <v>0</v>
      </c>
      <c r="AV394" s="17">
        <v>0.26600000000000001</v>
      </c>
      <c r="AW394" s="18">
        <v>0.41</v>
      </c>
      <c r="AX394" s="20">
        <f t="shared" si="230"/>
        <v>0.14399999999999996</v>
      </c>
    </row>
    <row r="395" spans="2:50" x14ac:dyDescent="0.3">
      <c r="B395" s="16" t="s">
        <v>143</v>
      </c>
      <c r="C395" s="17">
        <v>12030.322050000001</v>
      </c>
      <c r="D395" s="18">
        <v>1402.6010000000001</v>
      </c>
      <c r="E395" s="17">
        <f t="shared" si="216"/>
        <v>-10627.72105</v>
      </c>
      <c r="F395" s="17">
        <v>28061.726040000001</v>
      </c>
      <c r="G395" s="18">
        <v>1148.4100000000001</v>
      </c>
      <c r="H395" s="17">
        <f t="shared" si="217"/>
        <v>-26913.316040000002</v>
      </c>
      <c r="I395" s="17">
        <v>11372.857</v>
      </c>
      <c r="J395" s="18">
        <v>11536.069</v>
      </c>
      <c r="K395" s="17">
        <f t="shared" si="218"/>
        <v>163.21199999999953</v>
      </c>
      <c r="L395" s="17">
        <v>0</v>
      </c>
      <c r="M395" s="18">
        <v>0</v>
      </c>
      <c r="N395" s="17">
        <f t="shared" si="231"/>
        <v>0</v>
      </c>
      <c r="O395" s="17">
        <v>0.74</v>
      </c>
      <c r="P395" s="18">
        <v>0</v>
      </c>
      <c r="Q395" s="17">
        <f t="shared" si="219"/>
        <v>-0.74</v>
      </c>
      <c r="R395" s="17">
        <v>82.921499999999995</v>
      </c>
      <c r="S395" s="18">
        <v>67.072999999999993</v>
      </c>
      <c r="T395" s="17">
        <f t="shared" si="220"/>
        <v>-15.848500000000001</v>
      </c>
      <c r="U395" s="17">
        <v>82.872</v>
      </c>
      <c r="V395" s="18">
        <v>67.072999999999993</v>
      </c>
      <c r="W395" s="17">
        <f t="shared" si="221"/>
        <v>-15.799000000000007</v>
      </c>
      <c r="X395" s="17">
        <v>0</v>
      </c>
      <c r="Y395" s="18">
        <v>0</v>
      </c>
      <c r="Z395" s="17">
        <f t="shared" si="222"/>
        <v>0</v>
      </c>
      <c r="AA395" s="17">
        <v>12.1335</v>
      </c>
      <c r="AB395" s="18">
        <v>9.1679999999999993</v>
      </c>
      <c r="AC395" s="17">
        <f t="shared" si="223"/>
        <v>-2.9655000000000005</v>
      </c>
      <c r="AD395" s="17">
        <v>23481.086895</v>
      </c>
      <c r="AE395" s="18">
        <v>11342.361000000001</v>
      </c>
      <c r="AF395" s="17">
        <f t="shared" si="224"/>
        <v>-12138.725895</v>
      </c>
      <c r="AG395" s="17">
        <v>54.974539999999998</v>
      </c>
      <c r="AH395" s="18">
        <v>81.481999999999999</v>
      </c>
      <c r="AI395" s="17">
        <f t="shared" si="225"/>
        <v>26.507460000000002</v>
      </c>
      <c r="AJ395" s="17">
        <v>1.1391</v>
      </c>
      <c r="AK395" s="18">
        <v>1.546</v>
      </c>
      <c r="AL395" s="17">
        <f t="shared" si="226"/>
        <v>0.40690000000000004</v>
      </c>
      <c r="AM395" s="17">
        <v>708.35480500000006</v>
      </c>
      <c r="AN395" s="18">
        <v>1101.4079999999999</v>
      </c>
      <c r="AO395" s="17">
        <f t="shared" si="227"/>
        <v>393.05319499999985</v>
      </c>
      <c r="AP395" s="17">
        <v>0</v>
      </c>
      <c r="AQ395" s="18">
        <v>1E-3</v>
      </c>
      <c r="AR395" s="17">
        <f t="shared" si="228"/>
        <v>1E-3</v>
      </c>
      <c r="AS395" s="17">
        <v>0</v>
      </c>
      <c r="AT395" s="18">
        <v>0</v>
      </c>
      <c r="AU395" s="17">
        <f t="shared" si="229"/>
        <v>0</v>
      </c>
      <c r="AV395" s="17">
        <v>27123.554749999999</v>
      </c>
      <c r="AW395" s="18">
        <v>1484.0419999999999</v>
      </c>
      <c r="AX395" s="20">
        <f t="shared" si="230"/>
        <v>-25639.512749999998</v>
      </c>
    </row>
    <row r="396" spans="2:50" x14ac:dyDescent="0.3">
      <c r="B396" s="16" t="s">
        <v>584</v>
      </c>
      <c r="C396" s="17">
        <v>4.5199999999999997E-2</v>
      </c>
      <c r="D396" s="18">
        <v>0.11899999999999999</v>
      </c>
      <c r="E396" s="17">
        <f t="shared" si="216"/>
        <v>7.3800000000000004E-2</v>
      </c>
      <c r="F396" s="17">
        <v>2865.3791999999999</v>
      </c>
      <c r="G396" s="18">
        <v>1106.2639999999999</v>
      </c>
      <c r="H396" s="17">
        <f t="shared" si="217"/>
        <v>-1759.1152</v>
      </c>
      <c r="I396" s="17">
        <v>0</v>
      </c>
      <c r="J396" s="18">
        <v>0</v>
      </c>
      <c r="K396" s="17">
        <f t="shared" si="218"/>
        <v>0</v>
      </c>
      <c r="L396" s="17">
        <v>0</v>
      </c>
      <c r="M396" s="18">
        <v>0</v>
      </c>
      <c r="N396" s="17">
        <f t="shared" si="231"/>
        <v>0</v>
      </c>
      <c r="O396" s="17">
        <v>2</v>
      </c>
      <c r="P396" s="18">
        <v>0</v>
      </c>
      <c r="Q396" s="17">
        <f t="shared" si="219"/>
        <v>-2</v>
      </c>
      <c r="R396" s="17">
        <v>1055.3009999999999</v>
      </c>
      <c r="S396" s="18">
        <v>43.15</v>
      </c>
      <c r="T396" s="17">
        <f t="shared" si="220"/>
        <v>-1012.151</v>
      </c>
      <c r="U396" s="17">
        <v>0</v>
      </c>
      <c r="V396" s="18">
        <v>0</v>
      </c>
      <c r="W396" s="17">
        <f t="shared" si="221"/>
        <v>0</v>
      </c>
      <c r="X396" s="17">
        <v>1.51</v>
      </c>
      <c r="Y396" s="18">
        <v>0</v>
      </c>
      <c r="Z396" s="17">
        <f t="shared" si="222"/>
        <v>-1.51</v>
      </c>
      <c r="AA396" s="17">
        <v>0</v>
      </c>
      <c r="AB396" s="18">
        <v>0</v>
      </c>
      <c r="AC396" s="17">
        <f t="shared" si="223"/>
        <v>0</v>
      </c>
      <c r="AD396" s="17">
        <v>311.67599999999999</v>
      </c>
      <c r="AE396" s="18">
        <v>1</v>
      </c>
      <c r="AF396" s="17">
        <f t="shared" si="224"/>
        <v>-310.67599999999999</v>
      </c>
      <c r="AG396" s="17">
        <v>1.7661</v>
      </c>
      <c r="AH396" s="18">
        <v>0.08</v>
      </c>
      <c r="AI396" s="17">
        <f t="shared" si="225"/>
        <v>-1.6860999999999999</v>
      </c>
      <c r="AJ396" s="17">
        <v>0</v>
      </c>
      <c r="AK396" s="18">
        <v>0</v>
      </c>
      <c r="AL396" s="17">
        <f t="shared" si="226"/>
        <v>0</v>
      </c>
      <c r="AM396" s="17">
        <v>1291.3240000000001</v>
      </c>
      <c r="AN396" s="18">
        <v>1061.998</v>
      </c>
      <c r="AO396" s="17">
        <f t="shared" si="227"/>
        <v>-229.32600000000002</v>
      </c>
      <c r="AP396" s="17">
        <v>0</v>
      </c>
      <c r="AQ396" s="18">
        <v>0</v>
      </c>
      <c r="AR396" s="17">
        <f t="shared" si="228"/>
        <v>0</v>
      </c>
      <c r="AS396" s="17">
        <v>0</v>
      </c>
      <c r="AT396" s="18">
        <v>0</v>
      </c>
      <c r="AU396" s="17">
        <f t="shared" si="229"/>
        <v>0</v>
      </c>
      <c r="AV396" s="17">
        <v>201.84729999999999</v>
      </c>
      <c r="AW396" s="18">
        <v>0.155</v>
      </c>
      <c r="AX396" s="20">
        <f t="shared" si="230"/>
        <v>-201.69229999999999</v>
      </c>
    </row>
    <row r="397" spans="2:50" x14ac:dyDescent="0.3">
      <c r="B397" s="16" t="s">
        <v>395</v>
      </c>
      <c r="C397" s="17">
        <v>0.1</v>
      </c>
      <c r="D397" s="18">
        <v>0.02</v>
      </c>
      <c r="E397" s="17">
        <f t="shared" si="216"/>
        <v>-0.08</v>
      </c>
      <c r="F397" s="17">
        <v>1505.823987</v>
      </c>
      <c r="G397" s="18">
        <v>1803.2829999999999</v>
      </c>
      <c r="H397" s="17">
        <f t="shared" si="217"/>
        <v>297.45901299999991</v>
      </c>
      <c r="I397" s="17">
        <v>5913.27</v>
      </c>
      <c r="J397" s="18">
        <v>0</v>
      </c>
      <c r="K397" s="17">
        <f t="shared" si="218"/>
        <v>-5913.27</v>
      </c>
      <c r="L397" s="17">
        <v>0</v>
      </c>
      <c r="M397" s="18">
        <v>0</v>
      </c>
      <c r="N397" s="17">
        <f t="shared" si="231"/>
        <v>0</v>
      </c>
      <c r="O397" s="17">
        <v>0</v>
      </c>
      <c r="P397" s="18">
        <v>0</v>
      </c>
      <c r="Q397" s="17">
        <f t="shared" si="219"/>
        <v>0</v>
      </c>
      <c r="R397" s="17">
        <v>0</v>
      </c>
      <c r="S397" s="18">
        <v>13.317</v>
      </c>
      <c r="T397" s="17">
        <f t="shared" si="220"/>
        <v>13.317</v>
      </c>
      <c r="U397" s="17">
        <v>0</v>
      </c>
      <c r="V397" s="18">
        <v>0</v>
      </c>
      <c r="W397" s="17">
        <f t="shared" si="221"/>
        <v>0</v>
      </c>
      <c r="X397" s="17">
        <v>2.3E-2</v>
      </c>
      <c r="Y397" s="18">
        <v>0</v>
      </c>
      <c r="Z397" s="17">
        <f t="shared" si="222"/>
        <v>-2.3E-2</v>
      </c>
      <c r="AA397" s="17">
        <v>0</v>
      </c>
      <c r="AB397" s="18">
        <v>0</v>
      </c>
      <c r="AC397" s="17">
        <f t="shared" si="223"/>
        <v>0</v>
      </c>
      <c r="AD397" s="17">
        <v>618.40273500000001</v>
      </c>
      <c r="AE397" s="18">
        <v>718.15</v>
      </c>
      <c r="AF397" s="17">
        <f t="shared" si="224"/>
        <v>99.74726499999997</v>
      </c>
      <c r="AG397" s="17">
        <v>136.456422</v>
      </c>
      <c r="AH397" s="18">
        <v>10.249000000000001</v>
      </c>
      <c r="AI397" s="17">
        <f t="shared" si="225"/>
        <v>-126.20742200000001</v>
      </c>
      <c r="AJ397" s="17">
        <v>0</v>
      </c>
      <c r="AK397" s="18">
        <v>0</v>
      </c>
      <c r="AL397" s="17">
        <f t="shared" si="226"/>
        <v>0</v>
      </c>
      <c r="AM397" s="17">
        <v>745.17633000000001</v>
      </c>
      <c r="AN397" s="18">
        <v>1052.2950000000001</v>
      </c>
      <c r="AO397" s="17">
        <f t="shared" si="227"/>
        <v>307.11867000000007</v>
      </c>
      <c r="AP397" s="17">
        <v>0</v>
      </c>
      <c r="AQ397" s="18">
        <v>0</v>
      </c>
      <c r="AR397" s="17">
        <f t="shared" si="228"/>
        <v>0</v>
      </c>
      <c r="AS397" s="17">
        <v>0</v>
      </c>
      <c r="AT397" s="18">
        <v>0</v>
      </c>
      <c r="AU397" s="17">
        <f t="shared" si="229"/>
        <v>0</v>
      </c>
      <c r="AV397" s="17">
        <v>5919.1355000000003</v>
      </c>
      <c r="AW397" s="18">
        <v>9.2919999999999998</v>
      </c>
      <c r="AX397" s="20">
        <f t="shared" si="230"/>
        <v>-5909.8434999999999</v>
      </c>
    </row>
    <row r="398" spans="2:50" x14ac:dyDescent="0.3">
      <c r="B398" s="16" t="s">
        <v>491</v>
      </c>
      <c r="C398" s="17">
        <v>18.565100000000001</v>
      </c>
      <c r="D398" s="18">
        <v>6.0000000000000001E-3</v>
      </c>
      <c r="E398" s="17">
        <f t="shared" si="216"/>
        <v>-18.559100000000001</v>
      </c>
      <c r="F398" s="17">
        <v>932.81</v>
      </c>
      <c r="G398" s="18">
        <v>1044.877</v>
      </c>
      <c r="H398" s="17">
        <f t="shared" si="217"/>
        <v>112.06700000000001</v>
      </c>
      <c r="I398" s="17">
        <v>3.5615000000000001</v>
      </c>
      <c r="J398" s="18">
        <v>0</v>
      </c>
      <c r="K398" s="17">
        <f t="shared" si="218"/>
        <v>-3.5615000000000001</v>
      </c>
      <c r="L398" s="17">
        <v>0</v>
      </c>
      <c r="M398" s="18">
        <v>0</v>
      </c>
      <c r="N398" s="17">
        <f t="shared" si="231"/>
        <v>0</v>
      </c>
      <c r="O398" s="17">
        <v>0</v>
      </c>
      <c r="P398" s="18">
        <v>0</v>
      </c>
      <c r="Q398" s="17">
        <f t="shared" si="219"/>
        <v>0</v>
      </c>
      <c r="R398" s="17">
        <v>0</v>
      </c>
      <c r="S398" s="18">
        <v>0</v>
      </c>
      <c r="T398" s="17">
        <f t="shared" si="220"/>
        <v>0</v>
      </c>
      <c r="U398" s="17">
        <v>0</v>
      </c>
      <c r="V398" s="18">
        <v>0</v>
      </c>
      <c r="W398" s="17">
        <f t="shared" si="221"/>
        <v>0</v>
      </c>
      <c r="X398" s="17">
        <v>0</v>
      </c>
      <c r="Y398" s="18">
        <v>0</v>
      </c>
      <c r="Z398" s="17">
        <f t="shared" si="222"/>
        <v>0</v>
      </c>
      <c r="AA398" s="17">
        <v>2.5150000000000001</v>
      </c>
      <c r="AB398" s="18">
        <v>2.2519999999999998</v>
      </c>
      <c r="AC398" s="17">
        <f t="shared" si="223"/>
        <v>-0.26300000000000034</v>
      </c>
      <c r="AD398" s="17">
        <v>67.746499999999997</v>
      </c>
      <c r="AE398" s="18">
        <v>4.0090000000000003</v>
      </c>
      <c r="AF398" s="17">
        <f t="shared" si="224"/>
        <v>-63.737499999999997</v>
      </c>
      <c r="AG398" s="17">
        <v>0.69610000000000005</v>
      </c>
      <c r="AH398" s="18">
        <v>0.46300000000000002</v>
      </c>
      <c r="AI398" s="17">
        <f t="shared" si="225"/>
        <v>-0.23310000000000003</v>
      </c>
      <c r="AJ398" s="17">
        <v>0</v>
      </c>
      <c r="AK398" s="18">
        <v>0</v>
      </c>
      <c r="AL398" s="17">
        <f t="shared" si="226"/>
        <v>0</v>
      </c>
      <c r="AM398" s="17">
        <v>878.32100000000003</v>
      </c>
      <c r="AN398" s="18">
        <v>1038.1300000000001</v>
      </c>
      <c r="AO398" s="17">
        <f t="shared" si="227"/>
        <v>159.80900000000008</v>
      </c>
      <c r="AP398" s="17">
        <v>0</v>
      </c>
      <c r="AQ398" s="18">
        <v>0</v>
      </c>
      <c r="AR398" s="17">
        <f t="shared" si="228"/>
        <v>0</v>
      </c>
      <c r="AS398" s="17">
        <v>0</v>
      </c>
      <c r="AT398" s="18">
        <v>0</v>
      </c>
      <c r="AU398" s="17">
        <f t="shared" si="229"/>
        <v>0</v>
      </c>
      <c r="AV398" s="17">
        <v>5.6580000000000004</v>
      </c>
      <c r="AW398" s="18">
        <v>2.9000000000000001E-2</v>
      </c>
      <c r="AX398" s="20">
        <f t="shared" si="230"/>
        <v>-5.6290000000000004</v>
      </c>
    </row>
    <row r="399" spans="2:50" x14ac:dyDescent="0.3">
      <c r="B399" s="21" t="s">
        <v>497</v>
      </c>
      <c r="C399" s="22"/>
      <c r="D399" s="18">
        <v>0.93600000000000005</v>
      </c>
      <c r="E399" s="22"/>
      <c r="F399" s="22"/>
      <c r="G399" s="18">
        <v>5001.7460000000001</v>
      </c>
      <c r="H399" s="22"/>
      <c r="I399" s="22"/>
      <c r="J399" s="18">
        <v>0</v>
      </c>
      <c r="K399" s="22"/>
      <c r="L399" s="22"/>
      <c r="M399" s="18">
        <v>0</v>
      </c>
      <c r="N399" s="18">
        <f t="shared" si="231"/>
        <v>0</v>
      </c>
      <c r="O399" s="22"/>
      <c r="P399" s="18">
        <v>0</v>
      </c>
      <c r="Q399" s="22"/>
      <c r="R399" s="22"/>
      <c r="S399" s="18">
        <v>82.882000000000005</v>
      </c>
      <c r="T399" s="22"/>
      <c r="U399" s="22"/>
      <c r="V399" s="18">
        <v>5.0000000000000001E-3</v>
      </c>
      <c r="W399" s="22"/>
      <c r="X399" s="22"/>
      <c r="Y399" s="18">
        <v>0</v>
      </c>
      <c r="Z399" s="22"/>
      <c r="AA399" s="22"/>
      <c r="AB399" s="18">
        <v>55.88</v>
      </c>
      <c r="AC399" s="22"/>
      <c r="AD399" s="22"/>
      <c r="AE399" s="18">
        <v>72.016999999999996</v>
      </c>
      <c r="AF399" s="22"/>
      <c r="AG399" s="22"/>
      <c r="AH399" s="18">
        <v>3789.4870000000001</v>
      </c>
      <c r="AI399" s="22"/>
      <c r="AJ399" s="22"/>
      <c r="AK399" s="18">
        <v>0</v>
      </c>
      <c r="AL399" s="22"/>
      <c r="AM399" s="22"/>
      <c r="AN399" s="18">
        <v>1001.521</v>
      </c>
      <c r="AO399" s="22"/>
      <c r="AP399" s="22"/>
      <c r="AQ399" s="18">
        <v>0</v>
      </c>
      <c r="AR399" s="22"/>
      <c r="AS399" s="22"/>
      <c r="AT399" s="18">
        <v>0</v>
      </c>
      <c r="AU399" s="22"/>
      <c r="AV399" s="22"/>
      <c r="AW399" s="18">
        <v>0.89700000000000002</v>
      </c>
      <c r="AX399" s="23"/>
    </row>
    <row r="400" spans="2:50" x14ac:dyDescent="0.3">
      <c r="B400" s="16" t="s">
        <v>544</v>
      </c>
      <c r="C400" s="17">
        <v>0.111</v>
      </c>
      <c r="D400" s="18">
        <v>16.37</v>
      </c>
      <c r="E400" s="17">
        <f t="shared" ref="E400:E438" si="232">D400-C400</f>
        <v>16.259</v>
      </c>
      <c r="F400" s="17">
        <v>1025.299</v>
      </c>
      <c r="G400" s="18">
        <v>1308.2070000000001</v>
      </c>
      <c r="H400" s="17">
        <f t="shared" ref="H400:H438" si="233">G400-F400</f>
        <v>282.90800000000013</v>
      </c>
      <c r="I400" s="17">
        <v>0</v>
      </c>
      <c r="J400" s="18">
        <v>0.52</v>
      </c>
      <c r="K400" s="17">
        <f t="shared" ref="K400:K438" si="234">J400-I400</f>
        <v>0.52</v>
      </c>
      <c r="L400" s="17">
        <v>0</v>
      </c>
      <c r="M400" s="18">
        <v>0</v>
      </c>
      <c r="N400" s="17">
        <f t="shared" si="231"/>
        <v>0</v>
      </c>
      <c r="O400" s="17">
        <v>0</v>
      </c>
      <c r="P400" s="18">
        <v>0</v>
      </c>
      <c r="Q400" s="17">
        <f t="shared" ref="Q400:Q438" si="235">P400-O400</f>
        <v>0</v>
      </c>
      <c r="R400" s="17">
        <v>0.7</v>
      </c>
      <c r="S400" s="18">
        <v>5.5</v>
      </c>
      <c r="T400" s="17">
        <f t="shared" ref="T400:T438" si="236">S400-R400</f>
        <v>4.8</v>
      </c>
      <c r="U400" s="17">
        <v>0.7</v>
      </c>
      <c r="V400" s="18">
        <v>5.5</v>
      </c>
      <c r="W400" s="17">
        <f t="shared" ref="W400:W438" si="237">V400-U400</f>
        <v>4.8</v>
      </c>
      <c r="X400" s="17">
        <v>4.5</v>
      </c>
      <c r="Y400" s="18">
        <v>7.367</v>
      </c>
      <c r="Z400" s="17">
        <f t="shared" ref="Z400:Z438" si="238">Y400-X400</f>
        <v>2.867</v>
      </c>
      <c r="AA400" s="17">
        <v>31.047999999999998</v>
      </c>
      <c r="AB400" s="18">
        <v>0.59699999999999998</v>
      </c>
      <c r="AC400" s="17">
        <f t="shared" ref="AC400:AC438" si="239">AB400-AA400</f>
        <v>-30.450999999999997</v>
      </c>
      <c r="AD400" s="17">
        <v>638.71</v>
      </c>
      <c r="AE400" s="18">
        <v>35.024999999999999</v>
      </c>
      <c r="AF400" s="17">
        <f t="shared" ref="AF400:AF438" si="240">AE400-AD400</f>
        <v>-603.68500000000006</v>
      </c>
      <c r="AG400" s="17">
        <v>26.413</v>
      </c>
      <c r="AH400" s="18">
        <v>265.65199999999999</v>
      </c>
      <c r="AI400" s="17">
        <f t="shared" ref="AI400:AI438" si="241">AH400-AG400</f>
        <v>239.23899999999998</v>
      </c>
      <c r="AJ400" s="17">
        <v>0</v>
      </c>
      <c r="AK400" s="18">
        <v>0.15</v>
      </c>
      <c r="AL400" s="17">
        <f t="shared" ref="AL400:AL438" si="242">AK400-AJ400</f>
        <v>0.15</v>
      </c>
      <c r="AM400" s="17">
        <v>306.22800000000001</v>
      </c>
      <c r="AN400" s="18">
        <v>994.03499999999997</v>
      </c>
      <c r="AO400" s="17">
        <f t="shared" ref="AO400:AO438" si="243">AN400-AM400</f>
        <v>687.80700000000002</v>
      </c>
      <c r="AP400" s="17">
        <v>0</v>
      </c>
      <c r="AQ400" s="18">
        <v>0</v>
      </c>
      <c r="AR400" s="17">
        <f t="shared" ref="AR400:AR438" si="244">AQ400-AP400</f>
        <v>0</v>
      </c>
      <c r="AS400" s="17">
        <v>0.4</v>
      </c>
      <c r="AT400" s="18">
        <v>0</v>
      </c>
      <c r="AU400" s="17">
        <f t="shared" ref="AU400:AU438" si="245">AT400-AS400</f>
        <v>-0.4</v>
      </c>
      <c r="AV400" s="17">
        <v>17.411000000000001</v>
      </c>
      <c r="AW400" s="18">
        <v>16.771000000000001</v>
      </c>
      <c r="AX400" s="20">
        <f t="shared" ref="AX400:AX438" si="246">AW400-AV400</f>
        <v>-0.64000000000000057</v>
      </c>
    </row>
    <row r="401" spans="2:50" x14ac:dyDescent="0.3">
      <c r="B401" s="16" t="s">
        <v>343</v>
      </c>
      <c r="C401" s="17">
        <v>88.997900000000001</v>
      </c>
      <c r="D401" s="18">
        <v>24.178000000000001</v>
      </c>
      <c r="E401" s="17">
        <f t="shared" si="232"/>
        <v>-64.819900000000004</v>
      </c>
      <c r="F401" s="17">
        <v>3154.5275150000002</v>
      </c>
      <c r="G401" s="18">
        <v>4685.4080000000004</v>
      </c>
      <c r="H401" s="17">
        <f t="shared" si="233"/>
        <v>1530.8804850000001</v>
      </c>
      <c r="I401" s="17">
        <v>0</v>
      </c>
      <c r="J401" s="18">
        <v>0</v>
      </c>
      <c r="K401" s="17">
        <f t="shared" si="234"/>
        <v>0</v>
      </c>
      <c r="L401" s="17">
        <v>0</v>
      </c>
      <c r="M401" s="18">
        <v>0</v>
      </c>
      <c r="N401" s="17">
        <f t="shared" si="231"/>
        <v>0</v>
      </c>
      <c r="O401" s="17">
        <v>0</v>
      </c>
      <c r="P401" s="18">
        <v>0.80700000000000005</v>
      </c>
      <c r="Q401" s="17">
        <f t="shared" si="235"/>
        <v>0.80700000000000005</v>
      </c>
      <c r="R401" s="17">
        <v>196.4</v>
      </c>
      <c r="S401" s="18">
        <v>2531.3449999999998</v>
      </c>
      <c r="T401" s="17">
        <f t="shared" si="236"/>
        <v>2334.9449999999997</v>
      </c>
      <c r="U401" s="17">
        <v>196.4</v>
      </c>
      <c r="V401" s="18">
        <v>2530.2449999999999</v>
      </c>
      <c r="W401" s="17">
        <f t="shared" si="237"/>
        <v>2333.8449999999998</v>
      </c>
      <c r="X401" s="17">
        <v>2.63</v>
      </c>
      <c r="Y401" s="18">
        <v>103.092</v>
      </c>
      <c r="Z401" s="17">
        <f t="shared" si="238"/>
        <v>100.462</v>
      </c>
      <c r="AA401" s="17">
        <v>0.70350000000000001</v>
      </c>
      <c r="AB401" s="18">
        <v>0.33100000000000002</v>
      </c>
      <c r="AC401" s="17">
        <f t="shared" si="239"/>
        <v>-0.3725</v>
      </c>
      <c r="AD401" s="17">
        <v>1427.8920000000001</v>
      </c>
      <c r="AE401" s="18">
        <v>624.81500000000005</v>
      </c>
      <c r="AF401" s="17">
        <f t="shared" si="240"/>
        <v>-803.077</v>
      </c>
      <c r="AG401" s="17">
        <v>56.699764999999999</v>
      </c>
      <c r="AH401" s="18">
        <v>70.847999999999999</v>
      </c>
      <c r="AI401" s="17">
        <f t="shared" si="241"/>
        <v>14.148235</v>
      </c>
      <c r="AJ401" s="17">
        <v>1471.1153300000001</v>
      </c>
      <c r="AK401" s="18">
        <v>264.53399999999999</v>
      </c>
      <c r="AL401" s="17">
        <f t="shared" si="242"/>
        <v>-1206.58133</v>
      </c>
      <c r="AM401" s="17">
        <v>41.48912</v>
      </c>
      <c r="AN401" s="18">
        <v>976.20600000000002</v>
      </c>
      <c r="AO401" s="17">
        <f t="shared" si="243"/>
        <v>934.71688000000006</v>
      </c>
      <c r="AP401" s="17">
        <v>27.1</v>
      </c>
      <c r="AQ401" s="18">
        <v>0</v>
      </c>
      <c r="AR401" s="17">
        <f t="shared" si="244"/>
        <v>-27.1</v>
      </c>
      <c r="AS401" s="17">
        <v>0</v>
      </c>
      <c r="AT401" s="18">
        <v>0</v>
      </c>
      <c r="AU401" s="17">
        <f t="shared" si="245"/>
        <v>0</v>
      </c>
      <c r="AV401" s="17">
        <v>46.595700000000001</v>
      </c>
      <c r="AW401" s="18">
        <v>138.41499999999999</v>
      </c>
      <c r="AX401" s="20">
        <f t="shared" si="246"/>
        <v>91.819299999999998</v>
      </c>
    </row>
    <row r="402" spans="2:50" x14ac:dyDescent="0.3">
      <c r="B402" s="16" t="s">
        <v>108</v>
      </c>
      <c r="C402" s="17">
        <v>2089.482</v>
      </c>
      <c r="D402" s="18">
        <v>0</v>
      </c>
      <c r="E402" s="17">
        <f t="shared" si="232"/>
        <v>-2089.482</v>
      </c>
      <c r="F402" s="17">
        <v>7874.82737</v>
      </c>
      <c r="G402" s="18">
        <v>1811.6389999999999</v>
      </c>
      <c r="H402" s="17">
        <f t="shared" si="233"/>
        <v>-6063.1883699999998</v>
      </c>
      <c r="I402" s="17">
        <v>21206.281650000001</v>
      </c>
      <c r="J402" s="18">
        <v>0</v>
      </c>
      <c r="K402" s="17">
        <f t="shared" si="234"/>
        <v>-21206.281650000001</v>
      </c>
      <c r="L402" s="17">
        <v>0</v>
      </c>
      <c r="M402" s="18">
        <v>0</v>
      </c>
      <c r="N402" s="17">
        <f t="shared" si="231"/>
        <v>0</v>
      </c>
      <c r="O402" s="17">
        <v>0</v>
      </c>
      <c r="P402" s="18">
        <v>0</v>
      </c>
      <c r="Q402" s="17">
        <f t="shared" si="235"/>
        <v>0</v>
      </c>
      <c r="R402" s="17">
        <v>1710.1769999999999</v>
      </c>
      <c r="S402" s="18">
        <v>0.15</v>
      </c>
      <c r="T402" s="17">
        <f t="shared" si="236"/>
        <v>-1710.0269999999998</v>
      </c>
      <c r="U402" s="17">
        <v>1462</v>
      </c>
      <c r="V402" s="18">
        <v>0.15</v>
      </c>
      <c r="W402" s="17">
        <f t="shared" si="237"/>
        <v>-1461.85</v>
      </c>
      <c r="X402" s="17">
        <v>0</v>
      </c>
      <c r="Y402" s="18">
        <v>0</v>
      </c>
      <c r="Z402" s="17">
        <f t="shared" si="238"/>
        <v>0</v>
      </c>
      <c r="AA402" s="17">
        <v>3.4569999999999999</v>
      </c>
      <c r="AB402" s="18">
        <v>0</v>
      </c>
      <c r="AC402" s="17">
        <f t="shared" si="239"/>
        <v>-3.4569999999999999</v>
      </c>
      <c r="AD402" s="17">
        <v>6047.6640500000003</v>
      </c>
      <c r="AE402" s="18">
        <v>861.59</v>
      </c>
      <c r="AF402" s="17">
        <f t="shared" si="240"/>
        <v>-5186.0740500000002</v>
      </c>
      <c r="AG402" s="17">
        <v>659.74282000000005</v>
      </c>
      <c r="AH402" s="18">
        <v>0.10299999999999999</v>
      </c>
      <c r="AI402" s="17">
        <f t="shared" si="241"/>
        <v>-659.6398200000001</v>
      </c>
      <c r="AJ402" s="17">
        <v>232.84200000000001</v>
      </c>
      <c r="AK402" s="18">
        <v>1.34</v>
      </c>
      <c r="AL402" s="17">
        <f t="shared" si="242"/>
        <v>-231.50200000000001</v>
      </c>
      <c r="AM402" s="17">
        <v>6806.8271999999997</v>
      </c>
      <c r="AN402" s="18">
        <v>948.45600000000002</v>
      </c>
      <c r="AO402" s="17">
        <f t="shared" si="243"/>
        <v>-5858.3711999999996</v>
      </c>
      <c r="AP402" s="17">
        <v>0</v>
      </c>
      <c r="AQ402" s="18">
        <v>0</v>
      </c>
      <c r="AR402" s="17">
        <f t="shared" si="244"/>
        <v>0</v>
      </c>
      <c r="AS402" s="17">
        <v>12797.72</v>
      </c>
      <c r="AT402" s="18">
        <v>0</v>
      </c>
      <c r="AU402" s="17">
        <f t="shared" si="245"/>
        <v>-12797.72</v>
      </c>
      <c r="AV402" s="17">
        <v>2912.16095</v>
      </c>
      <c r="AW402" s="18">
        <v>0</v>
      </c>
      <c r="AX402" s="20">
        <f t="shared" si="246"/>
        <v>-2912.16095</v>
      </c>
    </row>
    <row r="403" spans="2:50" x14ac:dyDescent="0.3">
      <c r="B403" s="16" t="s">
        <v>352</v>
      </c>
      <c r="C403" s="17">
        <v>2.4279999999999999</v>
      </c>
      <c r="D403" s="18">
        <v>0.1</v>
      </c>
      <c r="E403" s="17">
        <f t="shared" si="232"/>
        <v>-2.3279999999999998</v>
      </c>
      <c r="F403" s="17">
        <v>34674.118210000001</v>
      </c>
      <c r="G403" s="18">
        <v>13263.993</v>
      </c>
      <c r="H403" s="17">
        <f t="shared" si="233"/>
        <v>-21410.125209999998</v>
      </c>
      <c r="I403" s="17">
        <v>0</v>
      </c>
      <c r="J403" s="18">
        <v>0</v>
      </c>
      <c r="K403" s="17">
        <f t="shared" si="234"/>
        <v>0</v>
      </c>
      <c r="L403" s="17">
        <v>0</v>
      </c>
      <c r="M403" s="18">
        <v>0</v>
      </c>
      <c r="N403" s="17">
        <f t="shared" si="231"/>
        <v>0</v>
      </c>
      <c r="O403" s="17">
        <v>6.984</v>
      </c>
      <c r="P403" s="18">
        <v>7.2999999999999995E-2</v>
      </c>
      <c r="Q403" s="17">
        <f t="shared" si="235"/>
        <v>-6.9109999999999996</v>
      </c>
      <c r="R403" s="17">
        <v>0</v>
      </c>
      <c r="S403" s="18">
        <v>0</v>
      </c>
      <c r="T403" s="17">
        <f t="shared" si="236"/>
        <v>0</v>
      </c>
      <c r="U403" s="17">
        <v>0</v>
      </c>
      <c r="V403" s="18">
        <v>0</v>
      </c>
      <c r="W403" s="17">
        <f t="shared" si="237"/>
        <v>0</v>
      </c>
      <c r="X403" s="17">
        <v>0</v>
      </c>
      <c r="Y403" s="18">
        <v>0</v>
      </c>
      <c r="Z403" s="17">
        <f t="shared" si="238"/>
        <v>0</v>
      </c>
      <c r="AA403" s="17">
        <v>63.484999999999999</v>
      </c>
      <c r="AB403" s="18">
        <v>203.5</v>
      </c>
      <c r="AC403" s="17">
        <f t="shared" si="239"/>
        <v>140.01499999999999</v>
      </c>
      <c r="AD403" s="17">
        <v>33919.042000000001</v>
      </c>
      <c r="AE403" s="18">
        <v>11733.779</v>
      </c>
      <c r="AF403" s="17">
        <f t="shared" si="240"/>
        <v>-22185.262999999999</v>
      </c>
      <c r="AG403" s="17">
        <v>222.44589999999999</v>
      </c>
      <c r="AH403" s="18">
        <v>157.054</v>
      </c>
      <c r="AI403" s="17">
        <f t="shared" si="241"/>
        <v>-65.391899999999993</v>
      </c>
      <c r="AJ403" s="17">
        <v>149.94059999999999</v>
      </c>
      <c r="AK403" s="18">
        <v>215.18700000000001</v>
      </c>
      <c r="AL403" s="17">
        <f t="shared" si="242"/>
        <v>65.246400000000023</v>
      </c>
      <c r="AM403" s="17">
        <v>232.0421</v>
      </c>
      <c r="AN403" s="18">
        <v>947.66800000000001</v>
      </c>
      <c r="AO403" s="17">
        <f t="shared" si="243"/>
        <v>715.6259</v>
      </c>
      <c r="AP403" s="17">
        <v>0</v>
      </c>
      <c r="AQ403" s="18">
        <v>0</v>
      </c>
      <c r="AR403" s="17">
        <f t="shared" si="244"/>
        <v>0</v>
      </c>
      <c r="AS403" s="17">
        <v>0</v>
      </c>
      <c r="AT403" s="18">
        <v>0</v>
      </c>
      <c r="AU403" s="17">
        <f t="shared" si="245"/>
        <v>0</v>
      </c>
      <c r="AV403" s="17">
        <v>89.590609999999998</v>
      </c>
      <c r="AW403" s="18">
        <v>6.9050000000000002</v>
      </c>
      <c r="AX403" s="20">
        <f t="shared" si="246"/>
        <v>-82.685609999999997</v>
      </c>
    </row>
    <row r="404" spans="2:50" x14ac:dyDescent="0.3">
      <c r="B404" s="16" t="s">
        <v>234</v>
      </c>
      <c r="C404" s="17">
        <v>0</v>
      </c>
      <c r="D404" s="18">
        <v>58.366</v>
      </c>
      <c r="E404" s="17">
        <f t="shared" si="232"/>
        <v>58.366</v>
      </c>
      <c r="F404" s="17">
        <v>2590.237012</v>
      </c>
      <c r="G404" s="18">
        <v>1153.606</v>
      </c>
      <c r="H404" s="17">
        <f t="shared" si="233"/>
        <v>-1436.6310120000001</v>
      </c>
      <c r="I404" s="17">
        <v>13776.884</v>
      </c>
      <c r="J404" s="18">
        <v>3661.866</v>
      </c>
      <c r="K404" s="17">
        <f t="shared" si="234"/>
        <v>-10115.018</v>
      </c>
      <c r="L404" s="17">
        <v>0</v>
      </c>
      <c r="M404" s="18">
        <v>0</v>
      </c>
      <c r="N404" s="17">
        <f t="shared" si="231"/>
        <v>0</v>
      </c>
      <c r="O404" s="17">
        <v>0</v>
      </c>
      <c r="P404" s="18">
        <v>0</v>
      </c>
      <c r="Q404" s="17">
        <f t="shared" si="235"/>
        <v>0</v>
      </c>
      <c r="R404" s="17">
        <v>222.613</v>
      </c>
      <c r="S404" s="18">
        <v>29.305</v>
      </c>
      <c r="T404" s="17">
        <f t="shared" si="236"/>
        <v>-193.30799999999999</v>
      </c>
      <c r="U404" s="17">
        <v>119.24299999999999</v>
      </c>
      <c r="V404" s="18">
        <v>9.5000000000000001E-2</v>
      </c>
      <c r="W404" s="17">
        <f t="shared" si="237"/>
        <v>-119.148</v>
      </c>
      <c r="X404" s="17">
        <v>0</v>
      </c>
      <c r="Y404" s="18">
        <v>0</v>
      </c>
      <c r="Z404" s="17">
        <f t="shared" si="238"/>
        <v>0</v>
      </c>
      <c r="AA404" s="17">
        <v>110.675</v>
      </c>
      <c r="AB404" s="18">
        <v>847.91</v>
      </c>
      <c r="AC404" s="17">
        <f t="shared" si="239"/>
        <v>737.23500000000001</v>
      </c>
      <c r="AD404" s="17">
        <v>814.16099999999994</v>
      </c>
      <c r="AE404" s="18">
        <v>3018.4430000000002</v>
      </c>
      <c r="AF404" s="17">
        <f t="shared" si="240"/>
        <v>2204.2820000000002</v>
      </c>
      <c r="AG404" s="17">
        <v>15.931524</v>
      </c>
      <c r="AH404" s="18">
        <v>1.016</v>
      </c>
      <c r="AI404" s="17">
        <f t="shared" si="241"/>
        <v>-14.915524</v>
      </c>
      <c r="AJ404" s="17">
        <v>14.78</v>
      </c>
      <c r="AK404" s="18">
        <v>3.246</v>
      </c>
      <c r="AL404" s="17">
        <f t="shared" si="242"/>
        <v>-11.533999999999999</v>
      </c>
      <c r="AM404" s="17">
        <v>15130.662488</v>
      </c>
      <c r="AN404" s="18">
        <v>927.05499999999995</v>
      </c>
      <c r="AO404" s="17">
        <f t="shared" si="243"/>
        <v>-14203.607488</v>
      </c>
      <c r="AP404" s="17">
        <v>0</v>
      </c>
      <c r="AQ404" s="18">
        <v>0.40100000000000002</v>
      </c>
      <c r="AR404" s="17">
        <f t="shared" si="244"/>
        <v>0.40100000000000002</v>
      </c>
      <c r="AS404" s="17">
        <v>0</v>
      </c>
      <c r="AT404" s="18">
        <v>0</v>
      </c>
      <c r="AU404" s="17">
        <f t="shared" si="245"/>
        <v>0</v>
      </c>
      <c r="AV404" s="17">
        <v>58.298000000000002</v>
      </c>
      <c r="AW404" s="18">
        <v>46.863</v>
      </c>
      <c r="AX404" s="20">
        <f t="shared" si="246"/>
        <v>-11.435000000000002</v>
      </c>
    </row>
    <row r="405" spans="2:50" x14ac:dyDescent="0.3">
      <c r="B405" s="16" t="s">
        <v>280</v>
      </c>
      <c r="C405" s="17">
        <v>6.6478999999999999</v>
      </c>
      <c r="D405" s="18">
        <v>2.883</v>
      </c>
      <c r="E405" s="17">
        <f t="shared" si="232"/>
        <v>-3.7648999999999999</v>
      </c>
      <c r="F405" s="17">
        <v>37117.206039999997</v>
      </c>
      <c r="G405" s="18">
        <v>6830.9679999999998</v>
      </c>
      <c r="H405" s="17">
        <f t="shared" si="233"/>
        <v>-30286.238039999997</v>
      </c>
      <c r="I405" s="17">
        <v>16406.150000000001</v>
      </c>
      <c r="J405" s="18">
        <v>0</v>
      </c>
      <c r="K405" s="17">
        <f t="shared" si="234"/>
        <v>-16406.150000000001</v>
      </c>
      <c r="L405" s="17">
        <v>0</v>
      </c>
      <c r="M405" s="18">
        <v>0</v>
      </c>
      <c r="N405" s="17">
        <f t="shared" si="231"/>
        <v>0</v>
      </c>
      <c r="O405" s="17">
        <v>0</v>
      </c>
      <c r="P405" s="18">
        <v>0</v>
      </c>
      <c r="Q405" s="17">
        <f t="shared" si="235"/>
        <v>0</v>
      </c>
      <c r="R405" s="17">
        <v>36091</v>
      </c>
      <c r="S405" s="18">
        <v>5795</v>
      </c>
      <c r="T405" s="17">
        <f t="shared" si="236"/>
        <v>-30296</v>
      </c>
      <c r="U405" s="17">
        <v>36091</v>
      </c>
      <c r="V405" s="18">
        <v>5795</v>
      </c>
      <c r="W405" s="17">
        <f t="shared" si="237"/>
        <v>-30296</v>
      </c>
      <c r="X405" s="17">
        <v>0</v>
      </c>
      <c r="Y405" s="18">
        <v>0</v>
      </c>
      <c r="Z405" s="17">
        <f t="shared" si="238"/>
        <v>0</v>
      </c>
      <c r="AA405" s="17">
        <v>7.0000000000000007E-2</v>
      </c>
      <c r="AB405" s="18">
        <v>0</v>
      </c>
      <c r="AC405" s="17">
        <f t="shared" si="239"/>
        <v>-7.0000000000000007E-2</v>
      </c>
      <c r="AD405" s="17">
        <v>94.131339999999994</v>
      </c>
      <c r="AE405" s="18">
        <v>115.051</v>
      </c>
      <c r="AF405" s="17">
        <f t="shared" si="240"/>
        <v>20.919660000000007</v>
      </c>
      <c r="AG405" s="17">
        <v>7.5644400000000003</v>
      </c>
      <c r="AH405" s="18">
        <v>4.3819999999999997</v>
      </c>
      <c r="AI405" s="17">
        <f t="shared" si="241"/>
        <v>-3.1824400000000006</v>
      </c>
      <c r="AJ405" s="17">
        <v>0</v>
      </c>
      <c r="AK405" s="18">
        <v>0</v>
      </c>
      <c r="AL405" s="17">
        <f t="shared" si="242"/>
        <v>0</v>
      </c>
      <c r="AM405" s="17">
        <v>17334.357840000001</v>
      </c>
      <c r="AN405" s="18">
        <v>913.66499999999996</v>
      </c>
      <c r="AO405" s="17">
        <f t="shared" si="243"/>
        <v>-16420.69284</v>
      </c>
      <c r="AP405" s="17">
        <v>0</v>
      </c>
      <c r="AQ405" s="18">
        <v>0</v>
      </c>
      <c r="AR405" s="17">
        <f t="shared" si="244"/>
        <v>0</v>
      </c>
      <c r="AS405" s="17">
        <v>0</v>
      </c>
      <c r="AT405" s="18">
        <v>0</v>
      </c>
      <c r="AU405" s="17">
        <f t="shared" si="245"/>
        <v>0</v>
      </c>
      <c r="AV405" s="17">
        <v>2.8803200000000002</v>
      </c>
      <c r="AW405" s="18">
        <v>5.7519999999999998</v>
      </c>
      <c r="AX405" s="20">
        <f t="shared" si="246"/>
        <v>2.8716799999999996</v>
      </c>
    </row>
    <row r="406" spans="2:50" x14ac:dyDescent="0.3">
      <c r="B406" s="16" t="s">
        <v>363</v>
      </c>
      <c r="C406" s="17">
        <v>300.447</v>
      </c>
      <c r="D406" s="18">
        <v>621.32000000000005</v>
      </c>
      <c r="E406" s="17">
        <f t="shared" si="232"/>
        <v>320.87300000000005</v>
      </c>
      <c r="F406" s="17">
        <v>4297.4245300000002</v>
      </c>
      <c r="G406" s="18">
        <v>20566.228999999999</v>
      </c>
      <c r="H406" s="17">
        <f t="shared" si="233"/>
        <v>16268.804469999999</v>
      </c>
      <c r="I406" s="17">
        <v>24222.332999999999</v>
      </c>
      <c r="J406" s="18">
        <v>3</v>
      </c>
      <c r="K406" s="17">
        <f t="shared" si="234"/>
        <v>-24219.332999999999</v>
      </c>
      <c r="L406" s="17">
        <v>0</v>
      </c>
      <c r="M406" s="18">
        <v>0</v>
      </c>
      <c r="N406" s="17">
        <f t="shared" si="231"/>
        <v>0</v>
      </c>
      <c r="O406" s="17">
        <v>0</v>
      </c>
      <c r="P406" s="18">
        <v>0</v>
      </c>
      <c r="Q406" s="17">
        <f t="shared" si="235"/>
        <v>0</v>
      </c>
      <c r="R406" s="17">
        <v>1543.85</v>
      </c>
      <c r="S406" s="18">
        <v>1517.84</v>
      </c>
      <c r="T406" s="17">
        <f t="shared" si="236"/>
        <v>-26.009999999999991</v>
      </c>
      <c r="U406" s="17">
        <v>1543.85</v>
      </c>
      <c r="V406" s="18">
        <v>1517.84</v>
      </c>
      <c r="W406" s="17">
        <f t="shared" si="237"/>
        <v>-26.009999999999991</v>
      </c>
      <c r="X406" s="17">
        <v>2.2999999999999998</v>
      </c>
      <c r="Y406" s="18">
        <v>0</v>
      </c>
      <c r="Z406" s="17">
        <f t="shared" si="238"/>
        <v>-2.2999999999999998</v>
      </c>
      <c r="AA406" s="17">
        <v>12033.612999999999</v>
      </c>
      <c r="AB406" s="18">
        <v>17134.885999999999</v>
      </c>
      <c r="AC406" s="17">
        <f t="shared" si="239"/>
        <v>5101.2729999999992</v>
      </c>
      <c r="AD406" s="17">
        <v>582.04899999999998</v>
      </c>
      <c r="AE406" s="18">
        <v>611.31799999999998</v>
      </c>
      <c r="AF406" s="17">
        <f t="shared" si="240"/>
        <v>29.269000000000005</v>
      </c>
      <c r="AG406" s="17">
        <v>5.8461299999999996</v>
      </c>
      <c r="AH406" s="18">
        <v>201.18600000000001</v>
      </c>
      <c r="AI406" s="17">
        <f t="shared" si="241"/>
        <v>195.33987000000002</v>
      </c>
      <c r="AJ406" s="17">
        <v>66.147000000000006</v>
      </c>
      <c r="AK406" s="18">
        <v>0</v>
      </c>
      <c r="AL406" s="17">
        <f t="shared" si="242"/>
        <v>-66.147000000000006</v>
      </c>
      <c r="AM406" s="17">
        <v>13961.099399999999</v>
      </c>
      <c r="AN406" s="18">
        <v>895.399</v>
      </c>
      <c r="AO406" s="17">
        <f t="shared" si="243"/>
        <v>-13065.7004</v>
      </c>
      <c r="AP406" s="17">
        <v>0</v>
      </c>
      <c r="AQ406" s="18">
        <v>0</v>
      </c>
      <c r="AR406" s="17">
        <f t="shared" si="244"/>
        <v>0</v>
      </c>
      <c r="AS406" s="17">
        <v>0</v>
      </c>
      <c r="AT406" s="18">
        <v>0</v>
      </c>
      <c r="AU406" s="17">
        <f t="shared" si="245"/>
        <v>0</v>
      </c>
      <c r="AV406" s="17">
        <v>625.29999999999995</v>
      </c>
      <c r="AW406" s="18">
        <v>829.92</v>
      </c>
      <c r="AX406" s="20">
        <f t="shared" si="246"/>
        <v>204.62</v>
      </c>
    </row>
    <row r="407" spans="2:50" x14ac:dyDescent="0.3">
      <c r="B407" s="16" t="s">
        <v>570</v>
      </c>
      <c r="C407" s="17">
        <v>10.16</v>
      </c>
      <c r="D407" s="18">
        <v>1.2E-2</v>
      </c>
      <c r="E407" s="17">
        <f t="shared" si="232"/>
        <v>-10.148</v>
      </c>
      <c r="F407" s="17">
        <v>1133.44479</v>
      </c>
      <c r="G407" s="18">
        <v>4236.616</v>
      </c>
      <c r="H407" s="17">
        <f t="shared" si="233"/>
        <v>3103.17121</v>
      </c>
      <c r="I407" s="17">
        <v>31.675999999999998</v>
      </c>
      <c r="J407" s="18">
        <v>17.224</v>
      </c>
      <c r="K407" s="17">
        <f t="shared" si="234"/>
        <v>-14.451999999999998</v>
      </c>
      <c r="L407" s="17">
        <v>0</v>
      </c>
      <c r="M407" s="18">
        <v>0</v>
      </c>
      <c r="N407" s="17">
        <f t="shared" si="231"/>
        <v>0</v>
      </c>
      <c r="O407" s="17">
        <v>0</v>
      </c>
      <c r="P407" s="18">
        <v>0</v>
      </c>
      <c r="Q407" s="17">
        <f t="shared" si="235"/>
        <v>0</v>
      </c>
      <c r="R407" s="17">
        <v>14.625</v>
      </c>
      <c r="S407" s="18">
        <v>101.925</v>
      </c>
      <c r="T407" s="17">
        <f t="shared" si="236"/>
        <v>87.3</v>
      </c>
      <c r="U407" s="17">
        <v>14.625</v>
      </c>
      <c r="V407" s="18">
        <v>43.524999999999999</v>
      </c>
      <c r="W407" s="17">
        <f t="shared" si="237"/>
        <v>28.9</v>
      </c>
      <c r="X407" s="17">
        <v>350</v>
      </c>
      <c r="Y407" s="18">
        <v>0</v>
      </c>
      <c r="Z407" s="17">
        <f t="shared" si="238"/>
        <v>-350</v>
      </c>
      <c r="AA407" s="17">
        <v>7.3710000000000004</v>
      </c>
      <c r="AB407" s="18">
        <v>17.106000000000002</v>
      </c>
      <c r="AC407" s="17">
        <f t="shared" si="239"/>
        <v>9.7350000000000012</v>
      </c>
      <c r="AD407" s="17">
        <v>22.11694</v>
      </c>
      <c r="AE407" s="18">
        <v>1825.6780000000001</v>
      </c>
      <c r="AF407" s="17">
        <f t="shared" si="240"/>
        <v>1803.56106</v>
      </c>
      <c r="AG407" s="17">
        <v>277.01065</v>
      </c>
      <c r="AH407" s="18">
        <v>1437.0340000000001</v>
      </c>
      <c r="AI407" s="17">
        <f t="shared" si="241"/>
        <v>1160.0233500000002</v>
      </c>
      <c r="AJ407" s="17">
        <v>0</v>
      </c>
      <c r="AK407" s="18">
        <v>0</v>
      </c>
      <c r="AL407" s="17">
        <f t="shared" si="242"/>
        <v>0</v>
      </c>
      <c r="AM407" s="17">
        <v>504.14519999999999</v>
      </c>
      <c r="AN407" s="18">
        <v>872.09699999999998</v>
      </c>
      <c r="AO407" s="17">
        <f t="shared" si="243"/>
        <v>367.95179999999999</v>
      </c>
      <c r="AP407" s="17">
        <v>0</v>
      </c>
      <c r="AQ407" s="18">
        <v>0</v>
      </c>
      <c r="AR407" s="17">
        <f t="shared" si="244"/>
        <v>0</v>
      </c>
      <c r="AS407" s="17">
        <v>0</v>
      </c>
      <c r="AT407" s="18">
        <v>0</v>
      </c>
      <c r="AU407" s="17">
        <f t="shared" si="245"/>
        <v>0</v>
      </c>
      <c r="AV407" s="17">
        <v>1.2E-2</v>
      </c>
      <c r="AW407" s="18">
        <v>1.2E-2</v>
      </c>
      <c r="AX407" s="20">
        <f t="shared" si="246"/>
        <v>0</v>
      </c>
    </row>
    <row r="408" spans="2:50" x14ac:dyDescent="0.3">
      <c r="B408" s="16" t="s">
        <v>548</v>
      </c>
      <c r="C408" s="17">
        <v>14.035500000000001</v>
      </c>
      <c r="D408" s="18">
        <v>90.605000000000004</v>
      </c>
      <c r="E408" s="17">
        <f t="shared" si="232"/>
        <v>76.569500000000005</v>
      </c>
      <c r="F408" s="17">
        <v>3771.5468000000001</v>
      </c>
      <c r="G408" s="18">
        <v>5998.2449999999999</v>
      </c>
      <c r="H408" s="17">
        <f t="shared" si="233"/>
        <v>2226.6981999999998</v>
      </c>
      <c r="I408" s="17">
        <v>601.73</v>
      </c>
      <c r="J408" s="18">
        <v>477.55</v>
      </c>
      <c r="K408" s="17">
        <f t="shared" si="234"/>
        <v>-124.18</v>
      </c>
      <c r="L408" s="17">
        <v>0</v>
      </c>
      <c r="M408" s="18">
        <v>0</v>
      </c>
      <c r="N408" s="17">
        <f t="shared" si="231"/>
        <v>0</v>
      </c>
      <c r="O408" s="17">
        <v>0</v>
      </c>
      <c r="P408" s="18">
        <v>0</v>
      </c>
      <c r="Q408" s="17">
        <f t="shared" si="235"/>
        <v>0</v>
      </c>
      <c r="R408" s="17">
        <v>172.6</v>
      </c>
      <c r="S408" s="18">
        <v>270.62099999999998</v>
      </c>
      <c r="T408" s="17">
        <f t="shared" si="236"/>
        <v>98.020999999999987</v>
      </c>
      <c r="U408" s="17">
        <v>172.6</v>
      </c>
      <c r="V408" s="18">
        <v>270.32499999999999</v>
      </c>
      <c r="W408" s="17">
        <f t="shared" si="237"/>
        <v>97.724999999999994</v>
      </c>
      <c r="X408" s="17">
        <v>0</v>
      </c>
      <c r="Y408" s="18">
        <v>5.4029999999999996</v>
      </c>
      <c r="Z408" s="17">
        <f t="shared" si="238"/>
        <v>5.4029999999999996</v>
      </c>
      <c r="AA408" s="17">
        <v>0.41</v>
      </c>
      <c r="AB408" s="18">
        <v>0.53300000000000003</v>
      </c>
      <c r="AC408" s="17">
        <f t="shared" si="239"/>
        <v>0.12300000000000005</v>
      </c>
      <c r="AD408" s="17">
        <v>28.664999999999999</v>
      </c>
      <c r="AE408" s="18">
        <v>1256.6790000000001</v>
      </c>
      <c r="AF408" s="17">
        <f t="shared" si="240"/>
        <v>1228.0140000000001</v>
      </c>
      <c r="AG408" s="17">
        <v>576.56899999999996</v>
      </c>
      <c r="AH408" s="18">
        <v>3562.875</v>
      </c>
      <c r="AI408" s="17">
        <f t="shared" si="241"/>
        <v>2986.306</v>
      </c>
      <c r="AJ408" s="17">
        <v>0</v>
      </c>
      <c r="AK408" s="18">
        <v>0</v>
      </c>
      <c r="AL408" s="17">
        <f t="shared" si="242"/>
        <v>0</v>
      </c>
      <c r="AM408" s="17">
        <v>3594.8058000000001</v>
      </c>
      <c r="AN408" s="18">
        <v>871.91</v>
      </c>
      <c r="AO408" s="17">
        <f t="shared" si="243"/>
        <v>-2722.8958000000002</v>
      </c>
      <c r="AP408" s="17">
        <v>0</v>
      </c>
      <c r="AQ408" s="18">
        <v>0</v>
      </c>
      <c r="AR408" s="17">
        <f t="shared" si="244"/>
        <v>0</v>
      </c>
      <c r="AS408" s="17">
        <v>0</v>
      </c>
      <c r="AT408" s="18">
        <v>0</v>
      </c>
      <c r="AU408" s="17">
        <f t="shared" si="245"/>
        <v>0</v>
      </c>
      <c r="AV408" s="17">
        <v>14.262499999999999</v>
      </c>
      <c r="AW408" s="18">
        <v>598.37800000000004</v>
      </c>
      <c r="AX408" s="20">
        <f t="shared" si="246"/>
        <v>584.1155</v>
      </c>
    </row>
    <row r="409" spans="2:50" x14ac:dyDescent="0.3">
      <c r="B409" s="16" t="s">
        <v>344</v>
      </c>
      <c r="C409" s="17">
        <v>13.38</v>
      </c>
      <c r="D409" s="18">
        <v>9.0999999999999998E-2</v>
      </c>
      <c r="E409" s="17">
        <f t="shared" si="232"/>
        <v>-13.289000000000001</v>
      </c>
      <c r="F409" s="17">
        <v>3638.8787419999999</v>
      </c>
      <c r="G409" s="18">
        <v>1989.558</v>
      </c>
      <c r="H409" s="17">
        <f t="shared" si="233"/>
        <v>-1649.3207419999999</v>
      </c>
      <c r="I409" s="17">
        <v>841.4</v>
      </c>
      <c r="J409" s="18">
        <v>0.21</v>
      </c>
      <c r="K409" s="17">
        <f t="shared" si="234"/>
        <v>-841.18999999999994</v>
      </c>
      <c r="L409" s="17">
        <v>0</v>
      </c>
      <c r="M409" s="18">
        <v>0</v>
      </c>
      <c r="N409" s="17">
        <f t="shared" si="231"/>
        <v>0</v>
      </c>
      <c r="O409" s="17">
        <v>0</v>
      </c>
      <c r="P409" s="18">
        <v>0</v>
      </c>
      <c r="Q409" s="17">
        <f t="shared" si="235"/>
        <v>0</v>
      </c>
      <c r="R409" s="17">
        <v>923.58399999999995</v>
      </c>
      <c r="S409" s="18">
        <v>54.36</v>
      </c>
      <c r="T409" s="17">
        <f t="shared" si="236"/>
        <v>-869.22399999999993</v>
      </c>
      <c r="U409" s="17">
        <v>623.58399999999995</v>
      </c>
      <c r="V409" s="18">
        <v>0.16</v>
      </c>
      <c r="W409" s="17">
        <f t="shared" si="237"/>
        <v>-623.42399999999998</v>
      </c>
      <c r="X409" s="17">
        <v>0</v>
      </c>
      <c r="Y409" s="18">
        <v>0</v>
      </c>
      <c r="Z409" s="17">
        <f t="shared" si="238"/>
        <v>0</v>
      </c>
      <c r="AA409" s="17">
        <v>71.677999999999997</v>
      </c>
      <c r="AB409" s="18">
        <v>71.016000000000005</v>
      </c>
      <c r="AC409" s="17">
        <f t="shared" si="239"/>
        <v>-0.66199999999999193</v>
      </c>
      <c r="AD409" s="17">
        <v>179.67091400000001</v>
      </c>
      <c r="AE409" s="18">
        <v>129.62700000000001</v>
      </c>
      <c r="AF409" s="17">
        <f t="shared" si="240"/>
        <v>-50.043914000000001</v>
      </c>
      <c r="AG409" s="17">
        <v>495.21207800000002</v>
      </c>
      <c r="AH409" s="18">
        <v>781.61099999999999</v>
      </c>
      <c r="AI409" s="17">
        <f t="shared" si="241"/>
        <v>286.39892199999997</v>
      </c>
      <c r="AJ409" s="17">
        <v>22.334</v>
      </c>
      <c r="AK409" s="18">
        <v>61.076000000000001</v>
      </c>
      <c r="AL409" s="17">
        <f t="shared" si="242"/>
        <v>38.742000000000004</v>
      </c>
      <c r="AM409" s="17">
        <v>2787.5077500000002</v>
      </c>
      <c r="AN409" s="18">
        <v>871.88699999999994</v>
      </c>
      <c r="AO409" s="17">
        <f t="shared" si="243"/>
        <v>-1915.6207500000003</v>
      </c>
      <c r="AP409" s="17">
        <v>0</v>
      </c>
      <c r="AQ409" s="18">
        <v>0</v>
      </c>
      <c r="AR409" s="17">
        <f t="shared" si="244"/>
        <v>0</v>
      </c>
      <c r="AS409" s="17">
        <v>0</v>
      </c>
      <c r="AT409" s="18">
        <v>0</v>
      </c>
      <c r="AU409" s="17">
        <f t="shared" si="245"/>
        <v>0</v>
      </c>
      <c r="AV409" s="17">
        <v>13.672000000000001</v>
      </c>
      <c r="AW409" s="18">
        <v>20.282</v>
      </c>
      <c r="AX409" s="20">
        <f t="shared" si="246"/>
        <v>6.6099999999999994</v>
      </c>
    </row>
    <row r="410" spans="2:50" x14ac:dyDescent="0.3">
      <c r="B410" s="16" t="s">
        <v>197</v>
      </c>
      <c r="C410" s="17">
        <v>2481.627</v>
      </c>
      <c r="D410" s="18">
        <v>17.164999999999999</v>
      </c>
      <c r="E410" s="17">
        <f t="shared" si="232"/>
        <v>-2464.462</v>
      </c>
      <c r="F410" s="17">
        <v>974.49764000000005</v>
      </c>
      <c r="G410" s="18">
        <v>1163.9559999999999</v>
      </c>
      <c r="H410" s="17">
        <f t="shared" si="233"/>
        <v>189.45835999999986</v>
      </c>
      <c r="I410" s="17">
        <v>3983</v>
      </c>
      <c r="J410" s="18">
        <v>0</v>
      </c>
      <c r="K410" s="17">
        <f t="shared" si="234"/>
        <v>-3983</v>
      </c>
      <c r="L410" s="17">
        <v>0</v>
      </c>
      <c r="M410" s="18">
        <v>0</v>
      </c>
      <c r="N410" s="17">
        <f t="shared" si="231"/>
        <v>0</v>
      </c>
      <c r="O410" s="17">
        <v>0</v>
      </c>
      <c r="P410" s="18">
        <v>0</v>
      </c>
      <c r="Q410" s="17">
        <f t="shared" si="235"/>
        <v>0</v>
      </c>
      <c r="R410" s="17">
        <v>49.53</v>
      </c>
      <c r="S410" s="18">
        <v>77.974999999999994</v>
      </c>
      <c r="T410" s="17">
        <f t="shared" si="236"/>
        <v>28.444999999999993</v>
      </c>
      <c r="U410" s="17">
        <v>49.53</v>
      </c>
      <c r="V410" s="18">
        <v>2.0750000000000002</v>
      </c>
      <c r="W410" s="17">
        <f t="shared" si="237"/>
        <v>-47.454999999999998</v>
      </c>
      <c r="X410" s="17">
        <v>0</v>
      </c>
      <c r="Y410" s="18">
        <v>0</v>
      </c>
      <c r="Z410" s="17">
        <f t="shared" si="238"/>
        <v>0</v>
      </c>
      <c r="AA410" s="17">
        <v>17.364999999999998</v>
      </c>
      <c r="AB410" s="18">
        <v>47.404000000000003</v>
      </c>
      <c r="AC410" s="17">
        <f t="shared" si="239"/>
        <v>30.039000000000005</v>
      </c>
      <c r="AD410" s="17">
        <v>245.89</v>
      </c>
      <c r="AE410" s="18">
        <v>227.02</v>
      </c>
      <c r="AF410" s="17">
        <f t="shared" si="240"/>
        <v>-18.869999999999976</v>
      </c>
      <c r="AG410" s="17">
        <v>1.6990400000000001</v>
      </c>
      <c r="AH410" s="18">
        <v>3.125</v>
      </c>
      <c r="AI410" s="17">
        <f t="shared" si="241"/>
        <v>1.4259599999999999</v>
      </c>
      <c r="AJ410" s="17">
        <v>0</v>
      </c>
      <c r="AK410" s="18">
        <v>5.1999999999999998E-2</v>
      </c>
      <c r="AL410" s="17">
        <f t="shared" si="242"/>
        <v>5.1999999999999998E-2</v>
      </c>
      <c r="AM410" s="17">
        <v>2051.2755999999999</v>
      </c>
      <c r="AN410" s="18">
        <v>800.197</v>
      </c>
      <c r="AO410" s="17">
        <f t="shared" si="243"/>
        <v>-1251.0785999999998</v>
      </c>
      <c r="AP410" s="17">
        <v>0</v>
      </c>
      <c r="AQ410" s="18">
        <v>1.9</v>
      </c>
      <c r="AR410" s="17">
        <f t="shared" si="244"/>
        <v>1.9</v>
      </c>
      <c r="AS410" s="17">
        <v>5052.6000000000004</v>
      </c>
      <c r="AT410" s="18">
        <v>0</v>
      </c>
      <c r="AU410" s="17">
        <f t="shared" si="245"/>
        <v>-5052.6000000000004</v>
      </c>
      <c r="AV410" s="17">
        <v>20.765000000000001</v>
      </c>
      <c r="AW410" s="18">
        <v>25.347999999999999</v>
      </c>
      <c r="AX410" s="20">
        <f t="shared" si="246"/>
        <v>4.5829999999999984</v>
      </c>
    </row>
    <row r="411" spans="2:50" x14ac:dyDescent="0.3">
      <c r="B411" s="16" t="s">
        <v>115</v>
      </c>
      <c r="C411" s="17">
        <v>829.57330000000002</v>
      </c>
      <c r="D411" s="18">
        <v>829.98500000000001</v>
      </c>
      <c r="E411" s="17">
        <f t="shared" si="232"/>
        <v>0.41169999999999618</v>
      </c>
      <c r="F411" s="17">
        <v>1311.3876600000001</v>
      </c>
      <c r="G411" s="18">
        <v>1755.057</v>
      </c>
      <c r="H411" s="17">
        <f t="shared" si="233"/>
        <v>443.66933999999992</v>
      </c>
      <c r="I411" s="17">
        <v>0</v>
      </c>
      <c r="J411" s="18">
        <v>0</v>
      </c>
      <c r="K411" s="17">
        <f t="shared" si="234"/>
        <v>0</v>
      </c>
      <c r="L411" s="17">
        <v>0</v>
      </c>
      <c r="M411" s="18">
        <v>0</v>
      </c>
      <c r="N411" s="17">
        <f t="shared" si="231"/>
        <v>0</v>
      </c>
      <c r="O411" s="17">
        <v>0</v>
      </c>
      <c r="P411" s="18">
        <v>0</v>
      </c>
      <c r="Q411" s="17">
        <f t="shared" si="235"/>
        <v>0</v>
      </c>
      <c r="R411" s="17">
        <v>450</v>
      </c>
      <c r="S411" s="18">
        <v>628.99599999999998</v>
      </c>
      <c r="T411" s="17">
        <f t="shared" si="236"/>
        <v>178.99599999999998</v>
      </c>
      <c r="U411" s="17">
        <v>0</v>
      </c>
      <c r="V411" s="18">
        <v>0</v>
      </c>
      <c r="W411" s="17">
        <f t="shared" si="237"/>
        <v>0</v>
      </c>
      <c r="X411" s="17">
        <v>0.86399999999999999</v>
      </c>
      <c r="Y411" s="18">
        <v>0.60499999999999998</v>
      </c>
      <c r="Z411" s="17">
        <f t="shared" si="238"/>
        <v>-0.25900000000000001</v>
      </c>
      <c r="AA411" s="17">
        <v>0.58499999999999996</v>
      </c>
      <c r="AB411" s="18">
        <v>0.58499999999999996</v>
      </c>
      <c r="AC411" s="17">
        <f t="shared" si="239"/>
        <v>0</v>
      </c>
      <c r="AD411" s="17">
        <v>336.71</v>
      </c>
      <c r="AE411" s="18">
        <v>337.875</v>
      </c>
      <c r="AF411" s="17">
        <f t="shared" si="240"/>
        <v>1.1650000000000205</v>
      </c>
      <c r="AG411" s="17">
        <v>10.55226</v>
      </c>
      <c r="AH411" s="18">
        <v>4.9669999999999996</v>
      </c>
      <c r="AI411" s="17">
        <f t="shared" si="241"/>
        <v>-5.5852600000000008</v>
      </c>
      <c r="AJ411" s="17">
        <v>10.7812</v>
      </c>
      <c r="AK411" s="18">
        <v>0</v>
      </c>
      <c r="AL411" s="17">
        <f t="shared" si="242"/>
        <v>-10.7812</v>
      </c>
      <c r="AM411" s="17">
        <v>510.80700000000002</v>
      </c>
      <c r="AN411" s="18">
        <v>763.33299999999997</v>
      </c>
      <c r="AO411" s="17">
        <f t="shared" si="243"/>
        <v>252.52599999999995</v>
      </c>
      <c r="AP411" s="17">
        <v>0</v>
      </c>
      <c r="AQ411" s="18">
        <v>1.006</v>
      </c>
      <c r="AR411" s="17">
        <f t="shared" si="244"/>
        <v>1.006</v>
      </c>
      <c r="AS411" s="17">
        <v>0</v>
      </c>
      <c r="AT411" s="18">
        <v>0</v>
      </c>
      <c r="AU411" s="17">
        <f t="shared" si="245"/>
        <v>0</v>
      </c>
      <c r="AV411" s="17">
        <v>820.66150000000005</v>
      </c>
      <c r="AW411" s="18">
        <v>848.68</v>
      </c>
      <c r="AX411" s="20">
        <f t="shared" si="246"/>
        <v>28.018499999999904</v>
      </c>
    </row>
    <row r="412" spans="2:50" x14ac:dyDescent="0.3">
      <c r="B412" s="16" t="s">
        <v>291</v>
      </c>
      <c r="C412" s="17">
        <v>0</v>
      </c>
      <c r="D412" s="18">
        <v>0</v>
      </c>
      <c r="E412" s="17">
        <f t="shared" si="232"/>
        <v>0</v>
      </c>
      <c r="F412" s="17">
        <v>925.97940000000006</v>
      </c>
      <c r="G412" s="18">
        <v>872.41600000000005</v>
      </c>
      <c r="H412" s="17">
        <f t="shared" si="233"/>
        <v>-53.563400000000001</v>
      </c>
      <c r="I412" s="17">
        <v>179.477</v>
      </c>
      <c r="J412" s="18">
        <v>27.117000000000001</v>
      </c>
      <c r="K412" s="17">
        <f t="shared" si="234"/>
        <v>-152.36000000000001</v>
      </c>
      <c r="L412" s="17">
        <v>0</v>
      </c>
      <c r="M412" s="18">
        <v>0</v>
      </c>
      <c r="N412" s="17">
        <f t="shared" si="231"/>
        <v>0</v>
      </c>
      <c r="O412" s="17">
        <v>0</v>
      </c>
      <c r="P412" s="18">
        <v>0</v>
      </c>
      <c r="Q412" s="17">
        <f t="shared" si="235"/>
        <v>0</v>
      </c>
      <c r="R412" s="17">
        <v>180.322</v>
      </c>
      <c r="S412" s="18">
        <v>26.222000000000001</v>
      </c>
      <c r="T412" s="17">
        <f t="shared" si="236"/>
        <v>-154.1</v>
      </c>
      <c r="U412" s="17">
        <v>0.05</v>
      </c>
      <c r="V412" s="18">
        <v>26.222000000000001</v>
      </c>
      <c r="W412" s="17">
        <f t="shared" si="237"/>
        <v>26.172000000000001</v>
      </c>
      <c r="X412" s="17">
        <v>0</v>
      </c>
      <c r="Y412" s="18">
        <v>0</v>
      </c>
      <c r="Z412" s="17">
        <f t="shared" si="238"/>
        <v>0</v>
      </c>
      <c r="AA412" s="17">
        <v>0</v>
      </c>
      <c r="AB412" s="18">
        <v>0</v>
      </c>
      <c r="AC412" s="17">
        <f t="shared" si="239"/>
        <v>0</v>
      </c>
      <c r="AD412" s="17">
        <v>211.19399999999999</v>
      </c>
      <c r="AE412" s="18">
        <v>74.611000000000004</v>
      </c>
      <c r="AF412" s="17">
        <f t="shared" si="240"/>
        <v>-136.58299999999997</v>
      </c>
      <c r="AG412" s="17">
        <v>1.06284</v>
      </c>
      <c r="AH412" s="18">
        <v>0.89200000000000002</v>
      </c>
      <c r="AI412" s="17">
        <f t="shared" si="241"/>
        <v>-0.17083999999999999</v>
      </c>
      <c r="AJ412" s="17">
        <v>0</v>
      </c>
      <c r="AK412" s="18">
        <v>26.85</v>
      </c>
      <c r="AL412" s="17">
        <f t="shared" si="242"/>
        <v>26.85</v>
      </c>
      <c r="AM412" s="17">
        <v>710.16355999999996</v>
      </c>
      <c r="AN412" s="18">
        <v>757.77300000000002</v>
      </c>
      <c r="AO412" s="17">
        <f t="shared" si="243"/>
        <v>47.609440000000063</v>
      </c>
      <c r="AP412" s="17">
        <v>0</v>
      </c>
      <c r="AQ412" s="18">
        <v>0.2</v>
      </c>
      <c r="AR412" s="17">
        <f t="shared" si="244"/>
        <v>0.2</v>
      </c>
      <c r="AS412" s="17">
        <v>0</v>
      </c>
      <c r="AT412" s="18">
        <v>0</v>
      </c>
      <c r="AU412" s="17">
        <f t="shared" si="245"/>
        <v>0</v>
      </c>
      <c r="AV412" s="17">
        <v>2.714</v>
      </c>
      <c r="AW412" s="18">
        <v>13.185</v>
      </c>
      <c r="AX412" s="20">
        <f t="shared" si="246"/>
        <v>10.471</v>
      </c>
    </row>
    <row r="413" spans="2:50" x14ac:dyDescent="0.3">
      <c r="B413" s="16" t="s">
        <v>402</v>
      </c>
      <c r="C413" s="17">
        <v>6342.621153</v>
      </c>
      <c r="D413" s="18">
        <v>5.0999999999999997E-2</v>
      </c>
      <c r="E413" s="17">
        <f t="shared" si="232"/>
        <v>-6342.5701529999997</v>
      </c>
      <c r="F413" s="17">
        <v>1227.7989439999999</v>
      </c>
      <c r="G413" s="18">
        <v>1002.761</v>
      </c>
      <c r="H413" s="17">
        <f t="shared" si="233"/>
        <v>-225.03794399999992</v>
      </c>
      <c r="I413" s="17">
        <v>45708.98</v>
      </c>
      <c r="J413" s="18">
        <v>0</v>
      </c>
      <c r="K413" s="17">
        <f t="shared" si="234"/>
        <v>-45708.98</v>
      </c>
      <c r="L413" s="17">
        <v>0</v>
      </c>
      <c r="M413" s="18">
        <v>0</v>
      </c>
      <c r="N413" s="17">
        <f t="shared" si="231"/>
        <v>0</v>
      </c>
      <c r="O413" s="17">
        <v>0</v>
      </c>
      <c r="P413" s="18">
        <v>0</v>
      </c>
      <c r="Q413" s="17">
        <f t="shared" si="235"/>
        <v>0</v>
      </c>
      <c r="R413" s="17">
        <v>101.961</v>
      </c>
      <c r="S413" s="18">
        <v>1.5</v>
      </c>
      <c r="T413" s="17">
        <f t="shared" si="236"/>
        <v>-100.461</v>
      </c>
      <c r="U413" s="17">
        <v>101.101</v>
      </c>
      <c r="V413" s="18">
        <v>0</v>
      </c>
      <c r="W413" s="17">
        <f t="shared" si="237"/>
        <v>-101.101</v>
      </c>
      <c r="X413" s="17">
        <v>37035.980000000003</v>
      </c>
      <c r="Y413" s="18">
        <v>0</v>
      </c>
      <c r="Z413" s="17">
        <f t="shared" si="238"/>
        <v>-37035.980000000003</v>
      </c>
      <c r="AA413" s="17">
        <v>6.3145389999999999</v>
      </c>
      <c r="AB413" s="18">
        <v>0</v>
      </c>
      <c r="AC413" s="17">
        <f t="shared" si="239"/>
        <v>-6.3145389999999999</v>
      </c>
      <c r="AD413" s="17">
        <v>30.894262999999999</v>
      </c>
      <c r="AE413" s="18">
        <v>232.91300000000001</v>
      </c>
      <c r="AF413" s="17">
        <f t="shared" si="240"/>
        <v>202.01873700000002</v>
      </c>
      <c r="AG413" s="17">
        <v>15018.742249000001</v>
      </c>
      <c r="AH413" s="18">
        <v>7.9139999999999997</v>
      </c>
      <c r="AI413" s="17">
        <f t="shared" si="241"/>
        <v>-15010.828249</v>
      </c>
      <c r="AJ413" s="17">
        <v>8.7217500000000001</v>
      </c>
      <c r="AK413" s="18">
        <v>5.9619999999999997</v>
      </c>
      <c r="AL413" s="17">
        <f t="shared" si="242"/>
        <v>-2.7597500000000004</v>
      </c>
      <c r="AM413" s="17">
        <v>1036.8801570000001</v>
      </c>
      <c r="AN413" s="18">
        <v>752.84299999999996</v>
      </c>
      <c r="AO413" s="17">
        <f t="shared" si="243"/>
        <v>-284.03715700000009</v>
      </c>
      <c r="AP413" s="17">
        <v>0</v>
      </c>
      <c r="AQ413" s="18">
        <v>0</v>
      </c>
      <c r="AR413" s="17">
        <f t="shared" si="244"/>
        <v>0</v>
      </c>
      <c r="AS413" s="17">
        <v>0</v>
      </c>
      <c r="AT413" s="18">
        <v>0</v>
      </c>
      <c r="AU413" s="17">
        <f t="shared" si="245"/>
        <v>0</v>
      </c>
      <c r="AV413" s="17">
        <v>39.906139000000003</v>
      </c>
      <c r="AW413" s="18">
        <v>1.68</v>
      </c>
      <c r="AX413" s="20">
        <f t="shared" si="246"/>
        <v>-38.226139000000003</v>
      </c>
    </row>
    <row r="414" spans="2:50" x14ac:dyDescent="0.3">
      <c r="B414" s="16" t="s">
        <v>128</v>
      </c>
      <c r="C414" s="17">
        <v>110.022695</v>
      </c>
      <c r="D414" s="18">
        <v>0.373</v>
      </c>
      <c r="E414" s="17">
        <f t="shared" si="232"/>
        <v>-109.64969499999999</v>
      </c>
      <c r="F414" s="17">
        <v>181132.99440200001</v>
      </c>
      <c r="G414" s="18">
        <v>313927.90899999999</v>
      </c>
      <c r="H414" s="17">
        <f t="shared" si="233"/>
        <v>132794.91459799997</v>
      </c>
      <c r="I414" s="17">
        <v>0</v>
      </c>
      <c r="J414" s="18">
        <v>0</v>
      </c>
      <c r="K414" s="17">
        <f t="shared" si="234"/>
        <v>0</v>
      </c>
      <c r="L414" s="17">
        <v>0</v>
      </c>
      <c r="M414" s="18">
        <v>0</v>
      </c>
      <c r="N414" s="17">
        <f t="shared" si="231"/>
        <v>0</v>
      </c>
      <c r="O414" s="17">
        <v>0</v>
      </c>
      <c r="P414" s="18">
        <v>0</v>
      </c>
      <c r="Q414" s="17">
        <f t="shared" si="235"/>
        <v>0</v>
      </c>
      <c r="R414" s="17">
        <v>179998</v>
      </c>
      <c r="S414" s="18">
        <v>313140</v>
      </c>
      <c r="T414" s="17">
        <f t="shared" si="236"/>
        <v>133142</v>
      </c>
      <c r="U414" s="17">
        <v>179998</v>
      </c>
      <c r="V414" s="18">
        <v>313140</v>
      </c>
      <c r="W414" s="17">
        <f t="shared" si="237"/>
        <v>133142</v>
      </c>
      <c r="X414" s="17">
        <v>0</v>
      </c>
      <c r="Y414" s="18">
        <v>0</v>
      </c>
      <c r="Z414" s="17">
        <f t="shared" si="238"/>
        <v>0</v>
      </c>
      <c r="AA414" s="17">
        <v>26.08</v>
      </c>
      <c r="AB414" s="18">
        <v>3.4000000000000002E-2</v>
      </c>
      <c r="AC414" s="17">
        <f t="shared" si="239"/>
        <v>-26.045999999999999</v>
      </c>
      <c r="AD414" s="17">
        <v>222.60055</v>
      </c>
      <c r="AE414" s="18">
        <v>43.179000000000002</v>
      </c>
      <c r="AF414" s="17">
        <f t="shared" si="240"/>
        <v>-179.42155</v>
      </c>
      <c r="AG414" s="17">
        <v>5.1216900000000001</v>
      </c>
      <c r="AH414" s="18">
        <v>10.678000000000001</v>
      </c>
      <c r="AI414" s="17">
        <f t="shared" si="241"/>
        <v>5.5563100000000007</v>
      </c>
      <c r="AJ414" s="17">
        <v>0</v>
      </c>
      <c r="AK414" s="18">
        <v>0</v>
      </c>
      <c r="AL414" s="17">
        <f t="shared" si="242"/>
        <v>0</v>
      </c>
      <c r="AM414" s="17">
        <v>832.04196200000001</v>
      </c>
      <c r="AN414" s="18">
        <v>733.78099999999995</v>
      </c>
      <c r="AO414" s="17">
        <f t="shared" si="243"/>
        <v>-98.260962000000063</v>
      </c>
      <c r="AP414" s="17">
        <v>0</v>
      </c>
      <c r="AQ414" s="18">
        <v>0</v>
      </c>
      <c r="AR414" s="17">
        <f t="shared" si="244"/>
        <v>0</v>
      </c>
      <c r="AS414" s="17">
        <v>0</v>
      </c>
      <c r="AT414" s="18">
        <v>0</v>
      </c>
      <c r="AU414" s="17">
        <f t="shared" si="245"/>
        <v>0</v>
      </c>
      <c r="AV414" s="17">
        <v>159.17289500000001</v>
      </c>
      <c r="AW414" s="18">
        <v>0.61</v>
      </c>
      <c r="AX414" s="20">
        <f t="shared" si="246"/>
        <v>-158.562895</v>
      </c>
    </row>
    <row r="415" spans="2:50" x14ac:dyDescent="0.3">
      <c r="B415" s="16" t="s">
        <v>308</v>
      </c>
      <c r="C415" s="17">
        <v>1.0399999999999999E-3</v>
      </c>
      <c r="D415" s="18">
        <v>197.40199999999999</v>
      </c>
      <c r="E415" s="17">
        <f t="shared" si="232"/>
        <v>197.40096</v>
      </c>
      <c r="F415" s="17">
        <v>1033.5356650000001</v>
      </c>
      <c r="G415" s="18">
        <v>2424.5340000000001</v>
      </c>
      <c r="H415" s="17">
        <f t="shared" si="233"/>
        <v>1390.998335</v>
      </c>
      <c r="I415" s="17">
        <v>0</v>
      </c>
      <c r="J415" s="18">
        <v>0</v>
      </c>
      <c r="K415" s="17">
        <f t="shared" si="234"/>
        <v>0</v>
      </c>
      <c r="L415" s="17">
        <v>0</v>
      </c>
      <c r="M415" s="18">
        <v>0</v>
      </c>
      <c r="N415" s="17">
        <f t="shared" si="231"/>
        <v>0</v>
      </c>
      <c r="O415" s="17">
        <v>0</v>
      </c>
      <c r="P415" s="18">
        <v>0</v>
      </c>
      <c r="Q415" s="17">
        <f t="shared" si="235"/>
        <v>0</v>
      </c>
      <c r="R415" s="17">
        <v>0</v>
      </c>
      <c r="S415" s="18">
        <v>34.773000000000003</v>
      </c>
      <c r="T415" s="17">
        <f t="shared" si="236"/>
        <v>34.773000000000003</v>
      </c>
      <c r="U415" s="17">
        <v>0</v>
      </c>
      <c r="V415" s="18">
        <v>34.773000000000003</v>
      </c>
      <c r="W415" s="17">
        <f t="shared" si="237"/>
        <v>34.773000000000003</v>
      </c>
      <c r="X415" s="17">
        <v>0</v>
      </c>
      <c r="Y415" s="18">
        <v>0</v>
      </c>
      <c r="Z415" s="17">
        <f t="shared" si="238"/>
        <v>0</v>
      </c>
      <c r="AA415" s="17">
        <v>0</v>
      </c>
      <c r="AB415" s="18">
        <v>199.85300000000001</v>
      </c>
      <c r="AC415" s="17">
        <f t="shared" si="239"/>
        <v>199.85300000000001</v>
      </c>
      <c r="AD415" s="17">
        <v>76.752065000000002</v>
      </c>
      <c r="AE415" s="18">
        <v>641.95500000000004</v>
      </c>
      <c r="AF415" s="17">
        <f t="shared" si="240"/>
        <v>565.20293500000002</v>
      </c>
      <c r="AG415" s="17">
        <v>453.25004000000001</v>
      </c>
      <c r="AH415" s="18">
        <v>472.577</v>
      </c>
      <c r="AI415" s="17">
        <f t="shared" si="241"/>
        <v>19.326959999999985</v>
      </c>
      <c r="AJ415" s="17">
        <v>7.3975</v>
      </c>
      <c r="AK415" s="18">
        <v>27.59</v>
      </c>
      <c r="AL415" s="17">
        <f t="shared" si="242"/>
        <v>20.192499999999999</v>
      </c>
      <c r="AM415" s="17">
        <v>494.32510000000002</v>
      </c>
      <c r="AN415" s="18">
        <v>731.38099999999997</v>
      </c>
      <c r="AO415" s="17">
        <f t="shared" si="243"/>
        <v>237.05589999999995</v>
      </c>
      <c r="AP415" s="17">
        <v>0</v>
      </c>
      <c r="AQ415" s="18">
        <v>1E-3</v>
      </c>
      <c r="AR415" s="17">
        <f t="shared" si="244"/>
        <v>1E-3</v>
      </c>
      <c r="AS415" s="17">
        <v>0</v>
      </c>
      <c r="AT415" s="18">
        <v>0</v>
      </c>
      <c r="AU415" s="17">
        <f t="shared" si="245"/>
        <v>0</v>
      </c>
      <c r="AV415" s="17">
        <v>1.8120000000000001</v>
      </c>
      <c r="AW415" s="18">
        <v>513.80700000000002</v>
      </c>
      <c r="AX415" s="20">
        <f t="shared" si="246"/>
        <v>511.995</v>
      </c>
    </row>
    <row r="416" spans="2:50" x14ac:dyDescent="0.3">
      <c r="B416" s="16" t="s">
        <v>246</v>
      </c>
      <c r="C416" s="17">
        <v>647.99041199999999</v>
      </c>
      <c r="D416" s="18">
        <v>0.4</v>
      </c>
      <c r="E416" s="17">
        <f t="shared" si="232"/>
        <v>-647.59041200000001</v>
      </c>
      <c r="F416" s="17">
        <v>2594.7876919999999</v>
      </c>
      <c r="G416" s="18">
        <v>751.19399999999996</v>
      </c>
      <c r="H416" s="17">
        <f t="shared" si="233"/>
        <v>-1843.5936919999999</v>
      </c>
      <c r="I416" s="17">
        <v>96.24</v>
      </c>
      <c r="J416" s="18">
        <v>0</v>
      </c>
      <c r="K416" s="17">
        <f t="shared" si="234"/>
        <v>-96.24</v>
      </c>
      <c r="L416" s="17">
        <v>0</v>
      </c>
      <c r="M416" s="18">
        <v>0</v>
      </c>
      <c r="N416" s="17">
        <f t="shared" si="231"/>
        <v>0</v>
      </c>
      <c r="O416" s="17">
        <v>0</v>
      </c>
      <c r="P416" s="18">
        <v>0</v>
      </c>
      <c r="Q416" s="17">
        <f t="shared" si="235"/>
        <v>0</v>
      </c>
      <c r="R416" s="17">
        <v>82.441000000000003</v>
      </c>
      <c r="S416" s="18">
        <v>0</v>
      </c>
      <c r="T416" s="17">
        <f t="shared" si="236"/>
        <v>-82.441000000000003</v>
      </c>
      <c r="U416" s="17">
        <v>82.441000000000003</v>
      </c>
      <c r="V416" s="18">
        <v>0</v>
      </c>
      <c r="W416" s="17">
        <f t="shared" si="237"/>
        <v>-82.441000000000003</v>
      </c>
      <c r="X416" s="17">
        <v>0</v>
      </c>
      <c r="Y416" s="18">
        <v>0</v>
      </c>
      <c r="Z416" s="17">
        <f t="shared" si="238"/>
        <v>0</v>
      </c>
      <c r="AA416" s="17">
        <v>14.973000000000001</v>
      </c>
      <c r="AB416" s="18">
        <v>0</v>
      </c>
      <c r="AC416" s="17">
        <f t="shared" si="239"/>
        <v>-14.973000000000001</v>
      </c>
      <c r="AD416" s="17">
        <v>586.75111000000004</v>
      </c>
      <c r="AE416" s="18">
        <v>11.287000000000001</v>
      </c>
      <c r="AF416" s="17">
        <f t="shared" si="240"/>
        <v>-575.46411000000001</v>
      </c>
      <c r="AG416" s="17">
        <v>0.96720899999999999</v>
      </c>
      <c r="AH416" s="18">
        <v>4.3310000000000004</v>
      </c>
      <c r="AI416" s="17">
        <f t="shared" si="241"/>
        <v>3.3637910000000004</v>
      </c>
      <c r="AJ416" s="17">
        <v>25.087091999999998</v>
      </c>
      <c r="AK416" s="18">
        <v>17.795999999999999</v>
      </c>
      <c r="AL416" s="17">
        <f t="shared" si="242"/>
        <v>-7.291091999999999</v>
      </c>
      <c r="AM416" s="17">
        <v>2510.4288179999999</v>
      </c>
      <c r="AN416" s="18">
        <v>716.16300000000001</v>
      </c>
      <c r="AO416" s="17">
        <f t="shared" si="243"/>
        <v>-1794.2658179999999</v>
      </c>
      <c r="AP416" s="17">
        <v>0</v>
      </c>
      <c r="AQ416" s="18">
        <v>0</v>
      </c>
      <c r="AR416" s="17">
        <f t="shared" si="244"/>
        <v>0</v>
      </c>
      <c r="AS416" s="17">
        <v>0</v>
      </c>
      <c r="AT416" s="18">
        <v>0</v>
      </c>
      <c r="AU416" s="17">
        <f t="shared" si="245"/>
        <v>0</v>
      </c>
      <c r="AV416" s="17">
        <v>118.36987499999999</v>
      </c>
      <c r="AW416" s="18">
        <v>2.0169999999999999</v>
      </c>
      <c r="AX416" s="20">
        <f t="shared" si="246"/>
        <v>-116.352875</v>
      </c>
    </row>
    <row r="417" spans="2:51" x14ac:dyDescent="0.3">
      <c r="B417" s="16" t="s">
        <v>240</v>
      </c>
      <c r="C417" s="17">
        <v>0.02</v>
      </c>
      <c r="D417" s="18">
        <v>0.154</v>
      </c>
      <c r="E417" s="17">
        <f t="shared" si="232"/>
        <v>0.13400000000000001</v>
      </c>
      <c r="F417" s="17">
        <v>683.47401000000002</v>
      </c>
      <c r="G417" s="18">
        <v>824.96600000000001</v>
      </c>
      <c r="H417" s="17">
        <f t="shared" si="233"/>
        <v>141.49198999999999</v>
      </c>
      <c r="I417" s="17">
        <v>0</v>
      </c>
      <c r="J417" s="18">
        <v>0</v>
      </c>
      <c r="K417" s="17">
        <f t="shared" si="234"/>
        <v>0</v>
      </c>
      <c r="L417" s="17">
        <v>0</v>
      </c>
      <c r="M417" s="18">
        <v>0</v>
      </c>
      <c r="N417" s="17">
        <f t="shared" si="231"/>
        <v>0</v>
      </c>
      <c r="O417" s="17">
        <v>0</v>
      </c>
      <c r="P417" s="18">
        <v>0</v>
      </c>
      <c r="Q417" s="17">
        <f t="shared" si="235"/>
        <v>0</v>
      </c>
      <c r="R417" s="17">
        <v>36.5</v>
      </c>
      <c r="S417" s="18">
        <v>100</v>
      </c>
      <c r="T417" s="17">
        <f t="shared" si="236"/>
        <v>63.5</v>
      </c>
      <c r="U417" s="17">
        <v>36.5</v>
      </c>
      <c r="V417" s="18">
        <v>0</v>
      </c>
      <c r="W417" s="17">
        <f t="shared" si="237"/>
        <v>-36.5</v>
      </c>
      <c r="X417" s="17">
        <v>0</v>
      </c>
      <c r="Y417" s="18">
        <v>0</v>
      </c>
      <c r="Z417" s="17">
        <f t="shared" si="238"/>
        <v>0</v>
      </c>
      <c r="AA417" s="17">
        <v>0</v>
      </c>
      <c r="AB417" s="18">
        <v>0</v>
      </c>
      <c r="AC417" s="17">
        <f t="shared" si="239"/>
        <v>0</v>
      </c>
      <c r="AD417" s="17">
        <v>18.2606</v>
      </c>
      <c r="AE417" s="18">
        <v>4.0000000000000001E-3</v>
      </c>
      <c r="AF417" s="17">
        <f t="shared" si="240"/>
        <v>-18.256599999999999</v>
      </c>
      <c r="AG417" s="17">
        <v>0</v>
      </c>
      <c r="AH417" s="18">
        <v>7.5999999999999998E-2</v>
      </c>
      <c r="AI417" s="17">
        <f t="shared" si="241"/>
        <v>7.5999999999999998E-2</v>
      </c>
      <c r="AJ417" s="17">
        <v>0</v>
      </c>
      <c r="AK417" s="18">
        <v>7.31</v>
      </c>
      <c r="AL417" s="17">
        <f t="shared" si="242"/>
        <v>7.31</v>
      </c>
      <c r="AM417" s="17">
        <v>628.55553999999995</v>
      </c>
      <c r="AN417" s="18">
        <v>713.29700000000003</v>
      </c>
      <c r="AO417" s="17">
        <f t="shared" si="243"/>
        <v>84.741460000000075</v>
      </c>
      <c r="AP417" s="17">
        <v>0</v>
      </c>
      <c r="AQ417" s="18">
        <v>0</v>
      </c>
      <c r="AR417" s="17">
        <f t="shared" si="244"/>
        <v>0</v>
      </c>
      <c r="AS417" s="17">
        <v>0</v>
      </c>
      <c r="AT417" s="18">
        <v>0</v>
      </c>
      <c r="AU417" s="17">
        <f t="shared" si="245"/>
        <v>0</v>
      </c>
      <c r="AV417" s="17">
        <v>0.17787</v>
      </c>
      <c r="AW417" s="18">
        <v>4.4329999999999998</v>
      </c>
      <c r="AX417" s="20">
        <f t="shared" si="246"/>
        <v>4.2551299999999994</v>
      </c>
    </row>
    <row r="418" spans="2:51" x14ac:dyDescent="0.3">
      <c r="B418" s="16" t="s">
        <v>496</v>
      </c>
      <c r="C418" s="17">
        <v>12.53</v>
      </c>
      <c r="D418" s="18">
        <v>13.9</v>
      </c>
      <c r="E418" s="17">
        <f t="shared" si="232"/>
        <v>1.370000000000001</v>
      </c>
      <c r="F418" s="17">
        <v>1671.7155499999999</v>
      </c>
      <c r="G418" s="18">
        <v>1744.4649999999999</v>
      </c>
      <c r="H418" s="17">
        <f t="shared" si="233"/>
        <v>72.749450000000024</v>
      </c>
      <c r="I418" s="17">
        <v>0</v>
      </c>
      <c r="J418" s="18">
        <v>0</v>
      </c>
      <c r="K418" s="17">
        <f t="shared" si="234"/>
        <v>0</v>
      </c>
      <c r="L418" s="17">
        <v>0</v>
      </c>
      <c r="M418" s="18">
        <v>0</v>
      </c>
      <c r="N418" s="17">
        <f t="shared" si="231"/>
        <v>0</v>
      </c>
      <c r="O418" s="17">
        <v>0</v>
      </c>
      <c r="P418" s="18">
        <v>0</v>
      </c>
      <c r="Q418" s="17">
        <f t="shared" si="235"/>
        <v>0</v>
      </c>
      <c r="R418" s="17">
        <v>0</v>
      </c>
      <c r="S418" s="18">
        <v>0</v>
      </c>
      <c r="T418" s="17">
        <f t="shared" si="236"/>
        <v>0</v>
      </c>
      <c r="U418" s="17">
        <v>0</v>
      </c>
      <c r="V418" s="18">
        <v>0</v>
      </c>
      <c r="W418" s="17">
        <f t="shared" si="237"/>
        <v>0</v>
      </c>
      <c r="X418" s="17">
        <v>50.886000000000003</v>
      </c>
      <c r="Y418" s="18">
        <v>54.2</v>
      </c>
      <c r="Z418" s="17">
        <f t="shared" si="238"/>
        <v>3.3140000000000001</v>
      </c>
      <c r="AA418" s="17">
        <v>108.721</v>
      </c>
      <c r="AB418" s="18">
        <v>95.8</v>
      </c>
      <c r="AC418" s="17">
        <f t="shared" si="239"/>
        <v>-12.921000000000006</v>
      </c>
      <c r="AD418" s="17">
        <v>612.5</v>
      </c>
      <c r="AE418" s="18">
        <v>878.03200000000004</v>
      </c>
      <c r="AF418" s="17">
        <f t="shared" si="240"/>
        <v>265.53200000000004</v>
      </c>
      <c r="AG418" s="17">
        <v>143.37164999999999</v>
      </c>
      <c r="AH418" s="18">
        <v>26.193999999999999</v>
      </c>
      <c r="AI418" s="17">
        <f t="shared" si="241"/>
        <v>-117.17764999999999</v>
      </c>
      <c r="AJ418" s="17">
        <v>0</v>
      </c>
      <c r="AK418" s="18">
        <v>0</v>
      </c>
      <c r="AL418" s="17">
        <f t="shared" si="242"/>
        <v>0</v>
      </c>
      <c r="AM418" s="17">
        <v>754.93690000000004</v>
      </c>
      <c r="AN418" s="18">
        <v>703.58299999999997</v>
      </c>
      <c r="AO418" s="17">
        <f t="shared" si="243"/>
        <v>-51.353900000000067</v>
      </c>
      <c r="AP418" s="17">
        <v>0</v>
      </c>
      <c r="AQ418" s="18">
        <v>0</v>
      </c>
      <c r="AR418" s="17">
        <f t="shared" si="244"/>
        <v>0</v>
      </c>
      <c r="AS418" s="17">
        <v>0</v>
      </c>
      <c r="AT418" s="18">
        <v>0</v>
      </c>
      <c r="AU418" s="17">
        <f t="shared" si="245"/>
        <v>0</v>
      </c>
      <c r="AV418" s="17">
        <v>13.83</v>
      </c>
      <c r="AW418" s="18">
        <v>0.55600000000000005</v>
      </c>
      <c r="AX418" s="20">
        <f t="shared" si="246"/>
        <v>-13.274000000000001</v>
      </c>
    </row>
    <row r="419" spans="2:51" x14ac:dyDescent="0.3">
      <c r="B419" s="16" t="s">
        <v>186</v>
      </c>
      <c r="C419" s="17">
        <v>5.8769499999999999</v>
      </c>
      <c r="D419" s="18">
        <v>0</v>
      </c>
      <c r="E419" s="17">
        <f t="shared" si="232"/>
        <v>-5.8769499999999999</v>
      </c>
      <c r="F419" s="17">
        <v>27957.688611000001</v>
      </c>
      <c r="G419" s="18">
        <v>3444.0529999999999</v>
      </c>
      <c r="H419" s="17">
        <f t="shared" si="233"/>
        <v>-24513.635611000002</v>
      </c>
      <c r="I419" s="17">
        <v>0</v>
      </c>
      <c r="J419" s="18">
        <v>10.36</v>
      </c>
      <c r="K419" s="17">
        <f t="shared" si="234"/>
        <v>10.36</v>
      </c>
      <c r="L419" s="17">
        <v>0</v>
      </c>
      <c r="M419" s="18">
        <v>0</v>
      </c>
      <c r="N419" s="17">
        <f t="shared" si="231"/>
        <v>0</v>
      </c>
      <c r="O419" s="17">
        <v>0</v>
      </c>
      <c r="P419" s="18">
        <v>0</v>
      </c>
      <c r="Q419" s="17">
        <f t="shared" si="235"/>
        <v>0</v>
      </c>
      <c r="R419" s="17">
        <v>9181.8094500000007</v>
      </c>
      <c r="S419" s="18">
        <v>3</v>
      </c>
      <c r="T419" s="17">
        <f t="shared" si="236"/>
        <v>-9178.8094500000007</v>
      </c>
      <c r="U419" s="17">
        <v>9181.8094500000007</v>
      </c>
      <c r="V419" s="18">
        <v>3</v>
      </c>
      <c r="W419" s="17">
        <f t="shared" si="237"/>
        <v>-9178.8094500000007</v>
      </c>
      <c r="X419" s="17">
        <v>0</v>
      </c>
      <c r="Y419" s="18">
        <v>0</v>
      </c>
      <c r="Z419" s="17">
        <f t="shared" si="238"/>
        <v>0</v>
      </c>
      <c r="AA419" s="17">
        <v>2.9079999999999999</v>
      </c>
      <c r="AB419" s="18">
        <v>0</v>
      </c>
      <c r="AC419" s="17">
        <f t="shared" si="239"/>
        <v>-2.9079999999999999</v>
      </c>
      <c r="AD419" s="17">
        <v>10544.261445</v>
      </c>
      <c r="AE419" s="18">
        <v>41.012999999999998</v>
      </c>
      <c r="AF419" s="17">
        <f t="shared" si="240"/>
        <v>-10503.248444999999</v>
      </c>
      <c r="AG419" s="17">
        <v>3519.2204740000002</v>
      </c>
      <c r="AH419" s="18">
        <v>1913.4280000000001</v>
      </c>
      <c r="AI419" s="17">
        <f t="shared" si="241"/>
        <v>-1605.7924740000001</v>
      </c>
      <c r="AJ419" s="17">
        <v>1798.632165</v>
      </c>
      <c r="AK419" s="18">
        <v>492.16500000000002</v>
      </c>
      <c r="AL419" s="17">
        <f t="shared" si="242"/>
        <v>-1306.467165</v>
      </c>
      <c r="AM419" s="17">
        <v>2259.9324390000002</v>
      </c>
      <c r="AN419" s="18">
        <v>702.11300000000006</v>
      </c>
      <c r="AO419" s="17">
        <f t="shared" si="243"/>
        <v>-1557.8194390000001</v>
      </c>
      <c r="AP419" s="17">
        <v>6.6203000000000003</v>
      </c>
      <c r="AQ419" s="18">
        <v>0</v>
      </c>
      <c r="AR419" s="17">
        <f t="shared" si="244"/>
        <v>-6.6203000000000003</v>
      </c>
      <c r="AS419" s="17">
        <v>0</v>
      </c>
      <c r="AT419" s="18">
        <v>0</v>
      </c>
      <c r="AU419" s="17">
        <f t="shared" si="245"/>
        <v>0</v>
      </c>
      <c r="AV419" s="17">
        <v>650.181288</v>
      </c>
      <c r="AW419" s="18">
        <v>302.69400000000002</v>
      </c>
      <c r="AX419" s="20">
        <f t="shared" si="246"/>
        <v>-347.48728799999998</v>
      </c>
    </row>
    <row r="420" spans="2:51" x14ac:dyDescent="0.3">
      <c r="B420" s="16" t="s">
        <v>568</v>
      </c>
      <c r="C420" s="17">
        <v>0</v>
      </c>
      <c r="D420" s="18">
        <v>13.83</v>
      </c>
      <c r="E420" s="17">
        <f t="shared" si="232"/>
        <v>13.83</v>
      </c>
      <c r="F420" s="17">
        <v>2044.6117400000001</v>
      </c>
      <c r="G420" s="18">
        <v>1784.616</v>
      </c>
      <c r="H420" s="17">
        <f t="shared" si="233"/>
        <v>-259.99574000000007</v>
      </c>
      <c r="I420" s="17">
        <v>0</v>
      </c>
      <c r="J420" s="18">
        <v>0</v>
      </c>
      <c r="K420" s="17">
        <f t="shared" si="234"/>
        <v>0</v>
      </c>
      <c r="L420" s="17">
        <v>0</v>
      </c>
      <c r="M420" s="18">
        <v>0</v>
      </c>
      <c r="N420" s="17">
        <f t="shared" si="231"/>
        <v>0</v>
      </c>
      <c r="O420" s="17">
        <v>0</v>
      </c>
      <c r="P420" s="18">
        <v>0</v>
      </c>
      <c r="Q420" s="17">
        <f t="shared" si="235"/>
        <v>0</v>
      </c>
      <c r="R420" s="17">
        <v>11.48</v>
      </c>
      <c r="S420" s="18">
        <v>0</v>
      </c>
      <c r="T420" s="17">
        <f t="shared" si="236"/>
        <v>-11.48</v>
      </c>
      <c r="U420" s="17">
        <v>0</v>
      </c>
      <c r="V420" s="18">
        <v>0</v>
      </c>
      <c r="W420" s="17">
        <f t="shared" si="237"/>
        <v>0</v>
      </c>
      <c r="X420" s="17">
        <v>0</v>
      </c>
      <c r="Y420" s="18">
        <v>0</v>
      </c>
      <c r="Z420" s="17">
        <f t="shared" si="238"/>
        <v>0</v>
      </c>
      <c r="AA420" s="17">
        <v>0</v>
      </c>
      <c r="AB420" s="18">
        <v>98.944000000000003</v>
      </c>
      <c r="AC420" s="17">
        <f t="shared" si="239"/>
        <v>98.944000000000003</v>
      </c>
      <c r="AD420" s="17">
        <v>1494.8027999999999</v>
      </c>
      <c r="AE420" s="18">
        <v>780.66300000000001</v>
      </c>
      <c r="AF420" s="17">
        <f t="shared" si="240"/>
        <v>-714.13979999999992</v>
      </c>
      <c r="AG420" s="17">
        <v>0.66669999999999996</v>
      </c>
      <c r="AH420" s="18">
        <v>233.31399999999999</v>
      </c>
      <c r="AI420" s="17">
        <f t="shared" si="241"/>
        <v>232.6473</v>
      </c>
      <c r="AJ420" s="17">
        <v>0</v>
      </c>
      <c r="AK420" s="18">
        <v>0</v>
      </c>
      <c r="AL420" s="17">
        <f t="shared" si="242"/>
        <v>0</v>
      </c>
      <c r="AM420" s="17">
        <v>399.77303999999998</v>
      </c>
      <c r="AN420" s="18">
        <v>682.82500000000005</v>
      </c>
      <c r="AO420" s="17">
        <f t="shared" si="243"/>
        <v>283.05196000000007</v>
      </c>
      <c r="AP420" s="17">
        <v>0</v>
      </c>
      <c r="AQ420" s="18">
        <v>0</v>
      </c>
      <c r="AR420" s="17">
        <f t="shared" si="244"/>
        <v>0</v>
      </c>
      <c r="AS420" s="17">
        <v>0</v>
      </c>
      <c r="AT420" s="18">
        <v>0</v>
      </c>
      <c r="AU420" s="17">
        <f t="shared" si="245"/>
        <v>0</v>
      </c>
      <c r="AV420" s="17">
        <v>137.88919999999999</v>
      </c>
      <c r="AW420" s="18">
        <v>2.7</v>
      </c>
      <c r="AX420" s="20">
        <f t="shared" si="246"/>
        <v>-135.1892</v>
      </c>
    </row>
    <row r="421" spans="2:51" x14ac:dyDescent="0.3">
      <c r="B421" s="16" t="s">
        <v>528</v>
      </c>
      <c r="C421" s="17">
        <v>57.2</v>
      </c>
      <c r="D421" s="18">
        <v>272595.02</v>
      </c>
      <c r="E421" s="17">
        <f t="shared" si="232"/>
        <v>272537.82</v>
      </c>
      <c r="F421" s="17">
        <v>489.02710000000002</v>
      </c>
      <c r="G421" s="18">
        <v>798984.96400000004</v>
      </c>
      <c r="H421" s="17">
        <f t="shared" si="233"/>
        <v>798495.93690000009</v>
      </c>
      <c r="I421" s="17">
        <v>3834.6289999999999</v>
      </c>
      <c r="J421" s="18">
        <v>792.07100000000003</v>
      </c>
      <c r="K421" s="17">
        <f t="shared" si="234"/>
        <v>-3042.558</v>
      </c>
      <c r="L421" s="17">
        <v>217.9</v>
      </c>
      <c r="M421" s="18">
        <v>0</v>
      </c>
      <c r="N421" s="17">
        <f t="shared" si="231"/>
        <v>-217.9</v>
      </c>
      <c r="O421" s="17">
        <v>0</v>
      </c>
      <c r="P421" s="18">
        <v>0.1</v>
      </c>
      <c r="Q421" s="17">
        <f t="shared" si="235"/>
        <v>0.1</v>
      </c>
      <c r="R421" s="17">
        <v>0</v>
      </c>
      <c r="S421" s="18">
        <v>734518</v>
      </c>
      <c r="T421" s="17">
        <f t="shared" si="236"/>
        <v>734518</v>
      </c>
      <c r="U421" s="17">
        <v>0</v>
      </c>
      <c r="V421" s="18">
        <v>0</v>
      </c>
      <c r="W421" s="17">
        <f t="shared" si="237"/>
        <v>0</v>
      </c>
      <c r="X421" s="17">
        <v>0</v>
      </c>
      <c r="Y421" s="18">
        <v>0</v>
      </c>
      <c r="Z421" s="17">
        <f t="shared" si="238"/>
        <v>0</v>
      </c>
      <c r="AA421" s="17">
        <v>0</v>
      </c>
      <c r="AB421" s="18">
        <v>0</v>
      </c>
      <c r="AC421" s="17">
        <f t="shared" si="239"/>
        <v>0</v>
      </c>
      <c r="AD421" s="17">
        <v>217.9</v>
      </c>
      <c r="AE421" s="18">
        <v>3.3</v>
      </c>
      <c r="AF421" s="17">
        <f t="shared" si="240"/>
        <v>-214.6</v>
      </c>
      <c r="AG421" s="17">
        <v>127.42</v>
      </c>
      <c r="AH421" s="18">
        <v>235.17400000000001</v>
      </c>
      <c r="AI421" s="17">
        <f t="shared" si="241"/>
        <v>107.754</v>
      </c>
      <c r="AJ421" s="17">
        <v>2015.3320000000001</v>
      </c>
      <c r="AK421" s="18">
        <v>666.81500000000005</v>
      </c>
      <c r="AL421" s="17">
        <f t="shared" si="242"/>
        <v>-1348.5170000000001</v>
      </c>
      <c r="AM421" s="17">
        <v>361.6071</v>
      </c>
      <c r="AN421" s="18">
        <v>678.57600000000002</v>
      </c>
      <c r="AO421" s="17">
        <f t="shared" si="243"/>
        <v>316.96890000000002</v>
      </c>
      <c r="AP421" s="17">
        <v>0</v>
      </c>
      <c r="AQ421" s="18">
        <v>0</v>
      </c>
      <c r="AR421" s="17">
        <f t="shared" si="244"/>
        <v>0</v>
      </c>
      <c r="AS421" s="17">
        <v>0</v>
      </c>
      <c r="AT421" s="18">
        <v>0</v>
      </c>
      <c r="AU421" s="17">
        <f t="shared" si="245"/>
        <v>0</v>
      </c>
      <c r="AV421" s="17">
        <v>1658.597</v>
      </c>
      <c r="AW421" s="18">
        <v>336270.19</v>
      </c>
      <c r="AX421" s="20">
        <f t="shared" si="246"/>
        <v>334611.59299999999</v>
      </c>
    </row>
    <row r="422" spans="2:51" x14ac:dyDescent="0.3">
      <c r="B422" s="16" t="s">
        <v>147</v>
      </c>
      <c r="C422" s="17">
        <v>0</v>
      </c>
      <c r="D422" s="18">
        <v>0</v>
      </c>
      <c r="E422" s="17">
        <f t="shared" si="232"/>
        <v>0</v>
      </c>
      <c r="F422" s="17">
        <v>729.26059999999995</v>
      </c>
      <c r="G422" s="18">
        <v>683.80700000000002</v>
      </c>
      <c r="H422" s="17">
        <f t="shared" si="233"/>
        <v>-45.453599999999938</v>
      </c>
      <c r="I422" s="17">
        <v>2240</v>
      </c>
      <c r="J422" s="18">
        <v>0</v>
      </c>
      <c r="K422" s="17">
        <f t="shared" si="234"/>
        <v>-2240</v>
      </c>
      <c r="L422" s="17">
        <v>0</v>
      </c>
      <c r="M422" s="18">
        <v>0</v>
      </c>
      <c r="N422" s="17">
        <f t="shared" si="231"/>
        <v>0</v>
      </c>
      <c r="O422" s="17">
        <v>0</v>
      </c>
      <c r="P422" s="18">
        <v>0</v>
      </c>
      <c r="Q422" s="17">
        <f t="shared" si="235"/>
        <v>0</v>
      </c>
      <c r="R422" s="17">
        <v>0</v>
      </c>
      <c r="S422" s="18">
        <v>0</v>
      </c>
      <c r="T422" s="17">
        <f t="shared" si="236"/>
        <v>0</v>
      </c>
      <c r="U422" s="17">
        <v>0</v>
      </c>
      <c r="V422" s="18">
        <v>0</v>
      </c>
      <c r="W422" s="17">
        <f t="shared" si="237"/>
        <v>0</v>
      </c>
      <c r="X422" s="17">
        <v>0</v>
      </c>
      <c r="Y422" s="18">
        <v>0</v>
      </c>
      <c r="Z422" s="17">
        <f t="shared" si="238"/>
        <v>0</v>
      </c>
      <c r="AA422" s="17">
        <v>0</v>
      </c>
      <c r="AB422" s="18">
        <v>2</v>
      </c>
      <c r="AC422" s="17">
        <f t="shared" si="239"/>
        <v>2</v>
      </c>
      <c r="AD422" s="17">
        <v>7.8</v>
      </c>
      <c r="AE422" s="18">
        <v>7.8</v>
      </c>
      <c r="AF422" s="17">
        <f t="shared" si="240"/>
        <v>0</v>
      </c>
      <c r="AG422" s="17">
        <v>0.42</v>
      </c>
      <c r="AH422" s="18">
        <v>0.32</v>
      </c>
      <c r="AI422" s="17">
        <f t="shared" si="241"/>
        <v>-9.9999999999999978E-2</v>
      </c>
      <c r="AJ422" s="17">
        <v>0</v>
      </c>
      <c r="AK422" s="18">
        <v>0</v>
      </c>
      <c r="AL422" s="17">
        <f t="shared" si="242"/>
        <v>0</v>
      </c>
      <c r="AM422" s="17">
        <v>2960.9605999999999</v>
      </c>
      <c r="AN422" s="18">
        <v>673.47199999999998</v>
      </c>
      <c r="AO422" s="17">
        <f t="shared" si="243"/>
        <v>-2287.4885999999997</v>
      </c>
      <c r="AP422" s="17">
        <v>0</v>
      </c>
      <c r="AQ422" s="18">
        <v>0</v>
      </c>
      <c r="AR422" s="17">
        <f t="shared" si="244"/>
        <v>0</v>
      </c>
      <c r="AS422" s="17">
        <v>0</v>
      </c>
      <c r="AT422" s="18">
        <v>0</v>
      </c>
      <c r="AU422" s="17">
        <f t="shared" si="245"/>
        <v>0</v>
      </c>
      <c r="AV422" s="17">
        <v>0.08</v>
      </c>
      <c r="AW422" s="18">
        <v>0.215</v>
      </c>
      <c r="AX422" s="20">
        <f t="shared" si="246"/>
        <v>0.13500000000000001</v>
      </c>
    </row>
    <row r="423" spans="2:51" x14ac:dyDescent="0.3">
      <c r="B423" s="16" t="s">
        <v>247</v>
      </c>
      <c r="C423" s="17">
        <v>353335.18805</v>
      </c>
      <c r="D423" s="18">
        <v>0.504</v>
      </c>
      <c r="E423" s="17">
        <f t="shared" si="232"/>
        <v>-353334.68404999998</v>
      </c>
      <c r="F423" s="17">
        <v>22724.138500000001</v>
      </c>
      <c r="G423" s="18">
        <v>1483.9939999999999</v>
      </c>
      <c r="H423" s="17">
        <f t="shared" si="233"/>
        <v>-21240.144500000002</v>
      </c>
      <c r="I423" s="17">
        <v>28455.423500000001</v>
      </c>
      <c r="J423" s="18">
        <v>5627.76</v>
      </c>
      <c r="K423" s="17">
        <f t="shared" si="234"/>
        <v>-22827.663500000002</v>
      </c>
      <c r="L423" s="17">
        <v>0</v>
      </c>
      <c r="M423" s="18">
        <v>0</v>
      </c>
      <c r="N423" s="17">
        <f t="shared" si="231"/>
        <v>0</v>
      </c>
      <c r="O423" s="17">
        <v>1.4E-3</v>
      </c>
      <c r="P423" s="18">
        <v>0.104</v>
      </c>
      <c r="Q423" s="17">
        <f t="shared" si="235"/>
        <v>0.1026</v>
      </c>
      <c r="R423" s="17">
        <v>3068.9160000000002</v>
      </c>
      <c r="S423" s="18">
        <v>2696.5659999999998</v>
      </c>
      <c r="T423" s="17">
        <f t="shared" si="236"/>
        <v>-372.35000000000036</v>
      </c>
      <c r="U423" s="17">
        <v>365.57600000000002</v>
      </c>
      <c r="V423" s="18">
        <v>9.0250000000000004</v>
      </c>
      <c r="W423" s="17">
        <f t="shared" si="237"/>
        <v>-356.55100000000004</v>
      </c>
      <c r="X423" s="17">
        <v>42.101399999999998</v>
      </c>
      <c r="Y423" s="18">
        <v>1E-3</v>
      </c>
      <c r="Z423" s="17">
        <f t="shared" si="238"/>
        <v>-42.1004</v>
      </c>
      <c r="AA423" s="17">
        <v>5.7359999999999998</v>
      </c>
      <c r="AB423" s="18">
        <v>25.356000000000002</v>
      </c>
      <c r="AC423" s="17">
        <f t="shared" si="239"/>
        <v>19.62</v>
      </c>
      <c r="AD423" s="17">
        <v>14743.852999999999</v>
      </c>
      <c r="AE423" s="18">
        <v>3407.4450000000002</v>
      </c>
      <c r="AF423" s="17">
        <f t="shared" si="240"/>
        <v>-11336.407999999999</v>
      </c>
      <c r="AG423" s="17">
        <v>212.274</v>
      </c>
      <c r="AH423" s="18">
        <v>217.762</v>
      </c>
      <c r="AI423" s="17">
        <f t="shared" si="241"/>
        <v>5.4879999999999995</v>
      </c>
      <c r="AJ423" s="17">
        <v>145.79900000000001</v>
      </c>
      <c r="AK423" s="18">
        <v>96.793000000000006</v>
      </c>
      <c r="AL423" s="17">
        <f t="shared" si="242"/>
        <v>-49.006</v>
      </c>
      <c r="AM423" s="17">
        <v>6326.4766</v>
      </c>
      <c r="AN423" s="18">
        <v>664.495</v>
      </c>
      <c r="AO423" s="17">
        <f t="shared" si="243"/>
        <v>-5661.9816000000001</v>
      </c>
      <c r="AP423" s="17">
        <v>4815</v>
      </c>
      <c r="AQ423" s="18">
        <v>0</v>
      </c>
      <c r="AR423" s="17">
        <f t="shared" si="244"/>
        <v>-4815</v>
      </c>
      <c r="AS423" s="17">
        <v>0</v>
      </c>
      <c r="AT423" s="18">
        <v>0</v>
      </c>
      <c r="AU423" s="17">
        <f t="shared" si="245"/>
        <v>0</v>
      </c>
      <c r="AV423" s="17">
        <v>379969.59405000001</v>
      </c>
      <c r="AW423" s="18">
        <v>3.84</v>
      </c>
      <c r="AX423" s="20">
        <f t="shared" si="246"/>
        <v>-379965.75404999999</v>
      </c>
    </row>
    <row r="424" spans="2:51" x14ac:dyDescent="0.3">
      <c r="B424" s="16" t="s">
        <v>607</v>
      </c>
      <c r="C424" s="17">
        <v>57.5</v>
      </c>
      <c r="D424" s="18">
        <v>0</v>
      </c>
      <c r="E424" s="17">
        <f t="shared" si="232"/>
        <v>-57.5</v>
      </c>
      <c r="F424" s="17">
        <v>1192.2648200000001</v>
      </c>
      <c r="G424" s="18">
        <v>1608.114</v>
      </c>
      <c r="H424" s="17">
        <f t="shared" si="233"/>
        <v>415.84917999999993</v>
      </c>
      <c r="I424" s="17">
        <v>562</v>
      </c>
      <c r="J424" s="18">
        <v>0</v>
      </c>
      <c r="K424" s="17">
        <f t="shared" si="234"/>
        <v>-562</v>
      </c>
      <c r="L424" s="17">
        <v>0</v>
      </c>
      <c r="M424" s="18">
        <v>0</v>
      </c>
      <c r="N424" s="17">
        <f t="shared" si="231"/>
        <v>0</v>
      </c>
      <c r="O424" s="17">
        <v>0</v>
      </c>
      <c r="P424" s="18">
        <v>0</v>
      </c>
      <c r="Q424" s="17">
        <f t="shared" si="235"/>
        <v>0</v>
      </c>
      <c r="R424" s="17">
        <v>110.408</v>
      </c>
      <c r="S424" s="18">
        <v>4.9950000000000001</v>
      </c>
      <c r="T424" s="17">
        <f t="shared" si="236"/>
        <v>-105.413</v>
      </c>
      <c r="U424" s="17">
        <v>110.408</v>
      </c>
      <c r="V424" s="18">
        <v>4.9950000000000001</v>
      </c>
      <c r="W424" s="17">
        <f t="shared" si="237"/>
        <v>-105.413</v>
      </c>
      <c r="X424" s="17">
        <v>0</v>
      </c>
      <c r="Y424" s="18">
        <v>0</v>
      </c>
      <c r="Z424" s="17">
        <f t="shared" si="238"/>
        <v>0</v>
      </c>
      <c r="AA424" s="17">
        <v>295.36099999999999</v>
      </c>
      <c r="AB424" s="18">
        <v>296.60599999999999</v>
      </c>
      <c r="AC424" s="17">
        <f t="shared" si="239"/>
        <v>1.2450000000000045</v>
      </c>
      <c r="AD424" s="17">
        <v>148.90299999999999</v>
      </c>
      <c r="AE424" s="18">
        <v>630.51900000000001</v>
      </c>
      <c r="AF424" s="17">
        <f t="shared" si="240"/>
        <v>481.61599999999999</v>
      </c>
      <c r="AG424" s="17">
        <v>5.6</v>
      </c>
      <c r="AH424" s="18">
        <v>55.643000000000001</v>
      </c>
      <c r="AI424" s="17">
        <f t="shared" si="241"/>
        <v>50.042999999999999</v>
      </c>
      <c r="AJ424" s="17">
        <v>0</v>
      </c>
      <c r="AK424" s="18">
        <v>0</v>
      </c>
      <c r="AL424" s="17">
        <f t="shared" si="242"/>
        <v>0</v>
      </c>
      <c r="AM424" s="17">
        <v>1136.4928199999999</v>
      </c>
      <c r="AN424" s="18">
        <v>620.13099999999997</v>
      </c>
      <c r="AO424" s="17">
        <f t="shared" si="243"/>
        <v>-516.36181999999997</v>
      </c>
      <c r="AP424" s="17">
        <v>0</v>
      </c>
      <c r="AQ424" s="18">
        <v>0</v>
      </c>
      <c r="AR424" s="17">
        <f t="shared" si="244"/>
        <v>0</v>
      </c>
      <c r="AS424" s="17">
        <v>0</v>
      </c>
      <c r="AT424" s="18">
        <v>0</v>
      </c>
      <c r="AU424" s="17">
        <f t="shared" si="245"/>
        <v>0</v>
      </c>
      <c r="AV424" s="17">
        <v>115</v>
      </c>
      <c r="AW424" s="18">
        <v>0.22</v>
      </c>
      <c r="AX424" s="20">
        <f t="shared" si="246"/>
        <v>-114.78</v>
      </c>
    </row>
    <row r="425" spans="2:51" x14ac:dyDescent="0.3">
      <c r="B425" s="16" t="s">
        <v>468</v>
      </c>
      <c r="C425" s="17">
        <v>0</v>
      </c>
      <c r="D425" s="18">
        <v>0</v>
      </c>
      <c r="E425" s="17">
        <f t="shared" si="232"/>
        <v>0</v>
      </c>
      <c r="F425" s="17">
        <v>1358.13302</v>
      </c>
      <c r="G425" s="18">
        <v>1047.3309999999999</v>
      </c>
      <c r="H425" s="17">
        <f t="shared" si="233"/>
        <v>-310.80202000000008</v>
      </c>
      <c r="I425" s="17">
        <v>0</v>
      </c>
      <c r="J425" s="18">
        <v>0</v>
      </c>
      <c r="K425" s="17">
        <f t="shared" si="234"/>
        <v>0</v>
      </c>
      <c r="L425" s="17">
        <v>0</v>
      </c>
      <c r="M425" s="18">
        <v>0</v>
      </c>
      <c r="N425" s="17">
        <f t="shared" si="231"/>
        <v>0</v>
      </c>
      <c r="O425" s="17">
        <v>0</v>
      </c>
      <c r="P425" s="18">
        <v>0</v>
      </c>
      <c r="Q425" s="17">
        <f t="shared" si="235"/>
        <v>0</v>
      </c>
      <c r="R425" s="17">
        <v>254.179</v>
      </c>
      <c r="S425" s="18">
        <v>49.948</v>
      </c>
      <c r="T425" s="17">
        <f t="shared" si="236"/>
        <v>-204.23099999999999</v>
      </c>
      <c r="U425" s="17">
        <v>4</v>
      </c>
      <c r="V425" s="18">
        <v>46.747999999999998</v>
      </c>
      <c r="W425" s="17">
        <f t="shared" si="237"/>
        <v>42.747999999999998</v>
      </c>
      <c r="X425" s="17">
        <v>0</v>
      </c>
      <c r="Y425" s="18">
        <v>0</v>
      </c>
      <c r="Z425" s="17">
        <f t="shared" si="238"/>
        <v>0</v>
      </c>
      <c r="AA425" s="17">
        <v>12.3</v>
      </c>
      <c r="AB425" s="18">
        <v>0.04</v>
      </c>
      <c r="AC425" s="17">
        <f t="shared" si="239"/>
        <v>-12.260000000000002</v>
      </c>
      <c r="AD425" s="17">
        <v>229.175265</v>
      </c>
      <c r="AE425" s="18">
        <v>37.243000000000002</v>
      </c>
      <c r="AF425" s="17">
        <f t="shared" si="240"/>
        <v>-191.932265</v>
      </c>
      <c r="AG425" s="17">
        <v>0.39967799999999998</v>
      </c>
      <c r="AH425" s="18">
        <v>344.048</v>
      </c>
      <c r="AI425" s="17">
        <f t="shared" si="241"/>
        <v>343.64832200000001</v>
      </c>
      <c r="AJ425" s="17">
        <v>0</v>
      </c>
      <c r="AK425" s="18">
        <v>0</v>
      </c>
      <c r="AL425" s="17">
        <f t="shared" si="242"/>
        <v>0</v>
      </c>
      <c r="AM425" s="17">
        <v>857.88307699999996</v>
      </c>
      <c r="AN425" s="18">
        <v>613.21199999999999</v>
      </c>
      <c r="AO425" s="17">
        <f t="shared" si="243"/>
        <v>-244.67107699999997</v>
      </c>
      <c r="AP425" s="17">
        <v>0</v>
      </c>
      <c r="AQ425" s="18">
        <v>0</v>
      </c>
      <c r="AR425" s="17">
        <f t="shared" si="244"/>
        <v>0</v>
      </c>
      <c r="AS425" s="17">
        <v>0</v>
      </c>
      <c r="AT425" s="18">
        <v>0</v>
      </c>
      <c r="AU425" s="17">
        <f t="shared" si="245"/>
        <v>0</v>
      </c>
      <c r="AV425" s="17">
        <v>4.1959999999999997</v>
      </c>
      <c r="AW425" s="18">
        <v>2.84</v>
      </c>
      <c r="AX425" s="20">
        <f t="shared" si="246"/>
        <v>-1.3559999999999999</v>
      </c>
    </row>
    <row r="426" spans="2:51" x14ac:dyDescent="0.3">
      <c r="B426" s="16" t="s">
        <v>278</v>
      </c>
      <c r="C426" s="17">
        <v>1.556</v>
      </c>
      <c r="D426" s="18">
        <v>1.581</v>
      </c>
      <c r="E426" s="17">
        <f t="shared" si="232"/>
        <v>2.4999999999999911E-2</v>
      </c>
      <c r="F426" s="17">
        <v>232.34091000000001</v>
      </c>
      <c r="G426" s="18">
        <v>702.822</v>
      </c>
      <c r="H426" s="17">
        <f t="shared" si="233"/>
        <v>470.48108999999999</v>
      </c>
      <c r="I426" s="17">
        <v>64.900000000000006</v>
      </c>
      <c r="J426" s="18">
        <v>0</v>
      </c>
      <c r="K426" s="17">
        <f t="shared" si="234"/>
        <v>-64.900000000000006</v>
      </c>
      <c r="L426" s="17">
        <v>0</v>
      </c>
      <c r="M426" s="18">
        <v>0</v>
      </c>
      <c r="N426" s="17">
        <f t="shared" si="231"/>
        <v>0</v>
      </c>
      <c r="O426" s="17">
        <v>0</v>
      </c>
      <c r="P426" s="18">
        <v>0</v>
      </c>
      <c r="Q426" s="17">
        <f t="shared" si="235"/>
        <v>0</v>
      </c>
      <c r="R426" s="17">
        <v>54.02</v>
      </c>
      <c r="S426" s="18">
        <v>89.314999999999998</v>
      </c>
      <c r="T426" s="17">
        <f t="shared" si="236"/>
        <v>35.294999999999995</v>
      </c>
      <c r="U426" s="17">
        <v>1.27</v>
      </c>
      <c r="V426" s="18">
        <v>3.3149999999999999</v>
      </c>
      <c r="W426" s="17">
        <f t="shared" si="237"/>
        <v>2.0449999999999999</v>
      </c>
      <c r="X426" s="17">
        <v>2.5</v>
      </c>
      <c r="Y426" s="18">
        <v>2.4</v>
      </c>
      <c r="Z426" s="17">
        <f t="shared" si="238"/>
        <v>-0.10000000000000009</v>
      </c>
      <c r="AA426" s="17">
        <v>0</v>
      </c>
      <c r="AB426" s="18">
        <v>0</v>
      </c>
      <c r="AC426" s="17">
        <f t="shared" si="239"/>
        <v>0</v>
      </c>
      <c r="AD426" s="17">
        <v>7.9259000000000004</v>
      </c>
      <c r="AE426" s="18">
        <v>4.0000000000000001E-3</v>
      </c>
      <c r="AF426" s="17">
        <f t="shared" si="240"/>
        <v>-7.9219000000000008</v>
      </c>
      <c r="AG426" s="17">
        <v>0.47099999999999997</v>
      </c>
      <c r="AH426" s="18">
        <v>6.0999999999999999E-2</v>
      </c>
      <c r="AI426" s="17">
        <f t="shared" si="241"/>
        <v>-0.41</v>
      </c>
      <c r="AJ426" s="17">
        <v>0</v>
      </c>
      <c r="AK426" s="18">
        <v>1.85</v>
      </c>
      <c r="AL426" s="17">
        <f t="shared" si="242"/>
        <v>1.85</v>
      </c>
      <c r="AM426" s="17">
        <v>219.46901</v>
      </c>
      <c r="AN426" s="18">
        <v>608.57399999999996</v>
      </c>
      <c r="AO426" s="17">
        <f t="shared" si="243"/>
        <v>389.10498999999993</v>
      </c>
      <c r="AP426" s="17">
        <v>0</v>
      </c>
      <c r="AQ426" s="18">
        <v>0</v>
      </c>
      <c r="AR426" s="17">
        <f t="shared" si="244"/>
        <v>0</v>
      </c>
      <c r="AS426" s="17">
        <v>0</v>
      </c>
      <c r="AT426" s="18">
        <v>0</v>
      </c>
      <c r="AU426" s="17">
        <f t="shared" si="245"/>
        <v>0</v>
      </c>
      <c r="AV426" s="17">
        <v>14.411</v>
      </c>
      <c r="AW426" s="18">
        <v>2.1989999999999998</v>
      </c>
      <c r="AX426" s="20">
        <f t="shared" si="246"/>
        <v>-12.212</v>
      </c>
    </row>
    <row r="427" spans="2:51" x14ac:dyDescent="0.3">
      <c r="B427" s="16" t="s">
        <v>209</v>
      </c>
      <c r="C427" s="17">
        <v>10.118</v>
      </c>
      <c r="D427" s="18">
        <v>5.5339999999999998</v>
      </c>
      <c r="E427" s="17">
        <f t="shared" si="232"/>
        <v>-4.5840000000000005</v>
      </c>
      <c r="F427" s="17">
        <v>688.28369999999995</v>
      </c>
      <c r="G427" s="18">
        <v>1520.174</v>
      </c>
      <c r="H427" s="17">
        <f t="shared" si="233"/>
        <v>831.89030000000002</v>
      </c>
      <c r="I427" s="17">
        <v>0</v>
      </c>
      <c r="J427" s="18">
        <v>0</v>
      </c>
      <c r="K427" s="17">
        <f t="shared" si="234"/>
        <v>0</v>
      </c>
      <c r="L427" s="17">
        <v>0</v>
      </c>
      <c r="M427" s="18">
        <v>0</v>
      </c>
      <c r="N427" s="17">
        <f t="shared" si="231"/>
        <v>0</v>
      </c>
      <c r="O427" s="17">
        <v>0</v>
      </c>
      <c r="P427" s="18">
        <v>0</v>
      </c>
      <c r="Q427" s="17">
        <f t="shared" si="235"/>
        <v>0</v>
      </c>
      <c r="R427" s="17">
        <v>4.2000000000000003E-2</v>
      </c>
      <c r="S427" s="18">
        <v>0.9</v>
      </c>
      <c r="T427" s="17">
        <f t="shared" si="236"/>
        <v>0.85799999999999998</v>
      </c>
      <c r="U427" s="17">
        <v>4.2000000000000003E-2</v>
      </c>
      <c r="V427" s="18">
        <v>0.9</v>
      </c>
      <c r="W427" s="17">
        <f t="shared" si="237"/>
        <v>0.85799999999999998</v>
      </c>
      <c r="X427" s="17">
        <v>0</v>
      </c>
      <c r="Y427" s="18">
        <v>0</v>
      </c>
      <c r="Z427" s="17">
        <f t="shared" si="238"/>
        <v>0</v>
      </c>
      <c r="AA427" s="17">
        <v>15.385999999999999</v>
      </c>
      <c r="AB427" s="18">
        <v>1.4790000000000001</v>
      </c>
      <c r="AC427" s="17">
        <f t="shared" si="239"/>
        <v>-13.907</v>
      </c>
      <c r="AD427" s="17">
        <v>78.052999999999997</v>
      </c>
      <c r="AE427" s="18">
        <v>909.13499999999999</v>
      </c>
      <c r="AF427" s="17">
        <f t="shared" si="240"/>
        <v>831.08199999999999</v>
      </c>
      <c r="AG427" s="17">
        <v>5.4183000000000003</v>
      </c>
      <c r="AH427" s="18">
        <v>36.753999999999998</v>
      </c>
      <c r="AI427" s="17">
        <f t="shared" si="241"/>
        <v>31.335699999999996</v>
      </c>
      <c r="AJ427" s="17">
        <v>0</v>
      </c>
      <c r="AK427" s="18">
        <v>2.5859999999999999</v>
      </c>
      <c r="AL427" s="17">
        <f t="shared" si="242"/>
        <v>2.5859999999999999</v>
      </c>
      <c r="AM427" s="17">
        <v>596.81439999999998</v>
      </c>
      <c r="AN427" s="18">
        <v>567.05399999999997</v>
      </c>
      <c r="AO427" s="17">
        <f t="shared" si="243"/>
        <v>-29.760400000000004</v>
      </c>
      <c r="AP427" s="17">
        <v>0</v>
      </c>
      <c r="AQ427" s="18">
        <v>0</v>
      </c>
      <c r="AR427" s="17">
        <f t="shared" si="244"/>
        <v>0</v>
      </c>
      <c r="AS427" s="17">
        <v>0</v>
      </c>
      <c r="AT427" s="18">
        <v>0</v>
      </c>
      <c r="AU427" s="17">
        <f t="shared" si="245"/>
        <v>0</v>
      </c>
      <c r="AV427" s="17">
        <v>2.6880000000000002</v>
      </c>
      <c r="AW427" s="18">
        <v>7.8</v>
      </c>
      <c r="AX427" s="20">
        <f t="shared" si="246"/>
        <v>5.1120000000000001</v>
      </c>
    </row>
    <row r="428" spans="2:51" x14ac:dyDescent="0.3">
      <c r="B428" s="16" t="s">
        <v>597</v>
      </c>
      <c r="C428" s="17">
        <v>0</v>
      </c>
      <c r="D428" s="18">
        <v>0</v>
      </c>
      <c r="E428" s="17">
        <f t="shared" si="232"/>
        <v>0</v>
      </c>
      <c r="F428" s="17">
        <v>163.8416</v>
      </c>
      <c r="G428" s="18">
        <v>2016.2929999999999</v>
      </c>
      <c r="H428" s="17">
        <f t="shared" si="233"/>
        <v>1852.4513999999999</v>
      </c>
      <c r="I428" s="17">
        <v>0</v>
      </c>
      <c r="J428" s="18">
        <v>0</v>
      </c>
      <c r="K428" s="17">
        <f t="shared" si="234"/>
        <v>0</v>
      </c>
      <c r="L428" s="17">
        <v>0</v>
      </c>
      <c r="M428" s="18">
        <v>0</v>
      </c>
      <c r="N428" s="17">
        <f t="shared" si="231"/>
        <v>0</v>
      </c>
      <c r="O428" s="17">
        <v>0</v>
      </c>
      <c r="P428" s="18">
        <v>0</v>
      </c>
      <c r="Q428" s="17">
        <f t="shared" si="235"/>
        <v>0</v>
      </c>
      <c r="R428" s="17">
        <v>157.19999999999999</v>
      </c>
      <c r="S428" s="18">
        <v>1450.954</v>
      </c>
      <c r="T428" s="17">
        <f t="shared" si="236"/>
        <v>1293.7539999999999</v>
      </c>
      <c r="U428" s="17">
        <v>97.2</v>
      </c>
      <c r="V428" s="18">
        <v>1450.954</v>
      </c>
      <c r="W428" s="17">
        <f t="shared" si="237"/>
        <v>1353.7539999999999</v>
      </c>
      <c r="X428" s="17">
        <v>0</v>
      </c>
      <c r="Y428" s="18">
        <v>0</v>
      </c>
      <c r="Z428" s="17">
        <f t="shared" si="238"/>
        <v>0</v>
      </c>
      <c r="AA428" s="17">
        <v>0</v>
      </c>
      <c r="AB428" s="18">
        <v>0</v>
      </c>
      <c r="AC428" s="17">
        <f t="shared" si="239"/>
        <v>0</v>
      </c>
      <c r="AD428" s="17">
        <v>0</v>
      </c>
      <c r="AE428" s="18">
        <v>2.8690000000000002</v>
      </c>
      <c r="AF428" s="17">
        <f t="shared" si="240"/>
        <v>2.8690000000000002</v>
      </c>
      <c r="AG428" s="17">
        <v>0.40760000000000002</v>
      </c>
      <c r="AH428" s="18">
        <v>0.32400000000000001</v>
      </c>
      <c r="AI428" s="17">
        <f t="shared" si="241"/>
        <v>-8.3600000000000008E-2</v>
      </c>
      <c r="AJ428" s="17">
        <v>0</v>
      </c>
      <c r="AK428" s="18">
        <v>0</v>
      </c>
      <c r="AL428" s="17">
        <f t="shared" si="242"/>
        <v>0</v>
      </c>
      <c r="AM428" s="17">
        <v>6.234</v>
      </c>
      <c r="AN428" s="18">
        <v>562.14599999999996</v>
      </c>
      <c r="AO428" s="17">
        <f t="shared" si="243"/>
        <v>555.91199999999992</v>
      </c>
      <c r="AP428" s="17">
        <v>0</v>
      </c>
      <c r="AQ428" s="18">
        <v>0</v>
      </c>
      <c r="AR428" s="17">
        <f t="shared" si="244"/>
        <v>0</v>
      </c>
      <c r="AS428" s="17">
        <v>0</v>
      </c>
      <c r="AT428" s="18">
        <v>0</v>
      </c>
      <c r="AU428" s="17">
        <f t="shared" si="245"/>
        <v>0</v>
      </c>
      <c r="AV428" s="17">
        <v>0</v>
      </c>
      <c r="AW428" s="18">
        <v>0</v>
      </c>
      <c r="AX428" s="20">
        <f t="shared" si="246"/>
        <v>0</v>
      </c>
    </row>
    <row r="429" spans="2:51" x14ac:dyDescent="0.3">
      <c r="B429" s="16" t="s">
        <v>499</v>
      </c>
      <c r="C429" s="17">
        <v>0</v>
      </c>
      <c r="D429" s="18">
        <v>0</v>
      </c>
      <c r="E429" s="17">
        <f t="shared" si="232"/>
        <v>0</v>
      </c>
      <c r="F429" s="17">
        <v>202095.0821</v>
      </c>
      <c r="G429" s="18">
        <v>628.59699999999998</v>
      </c>
      <c r="H429" s="17">
        <f t="shared" si="233"/>
        <v>-201466.48509999999</v>
      </c>
      <c r="I429" s="17">
        <v>2.9</v>
      </c>
      <c r="J429" s="18">
        <v>2.6</v>
      </c>
      <c r="K429" s="17">
        <f t="shared" si="234"/>
        <v>-0.29999999999999982</v>
      </c>
      <c r="L429" s="17">
        <v>0</v>
      </c>
      <c r="M429" s="18">
        <v>0</v>
      </c>
      <c r="N429" s="17">
        <f t="shared" si="231"/>
        <v>0</v>
      </c>
      <c r="O429" s="17">
        <v>0</v>
      </c>
      <c r="P429" s="18">
        <v>0</v>
      </c>
      <c r="Q429" s="17">
        <f t="shared" si="235"/>
        <v>0</v>
      </c>
      <c r="R429" s="17">
        <v>17.3</v>
      </c>
      <c r="S429" s="18">
        <v>18.920000000000002</v>
      </c>
      <c r="T429" s="17">
        <f t="shared" si="236"/>
        <v>1.620000000000001</v>
      </c>
      <c r="U429" s="17">
        <v>17.3</v>
      </c>
      <c r="V429" s="18">
        <v>18.920000000000002</v>
      </c>
      <c r="W429" s="17">
        <f t="shared" si="237"/>
        <v>1.620000000000001</v>
      </c>
      <c r="X429" s="17">
        <v>0</v>
      </c>
      <c r="Y429" s="18">
        <v>0</v>
      </c>
      <c r="Z429" s="17">
        <f t="shared" si="238"/>
        <v>0</v>
      </c>
      <c r="AA429" s="17">
        <v>201377.30499999999</v>
      </c>
      <c r="AB429" s="18">
        <v>0.77100000000000002</v>
      </c>
      <c r="AC429" s="17">
        <f t="shared" si="239"/>
        <v>-201376.53399999999</v>
      </c>
      <c r="AD429" s="17">
        <v>37.712919999999997</v>
      </c>
      <c r="AE429" s="18">
        <v>33.781999999999996</v>
      </c>
      <c r="AF429" s="17">
        <f t="shared" si="240"/>
        <v>-3.9309200000000004</v>
      </c>
      <c r="AG429" s="17">
        <v>38.648299999999999</v>
      </c>
      <c r="AH429" s="18">
        <v>27.483000000000001</v>
      </c>
      <c r="AI429" s="17">
        <f t="shared" si="241"/>
        <v>-11.165299999999998</v>
      </c>
      <c r="AJ429" s="17">
        <v>0</v>
      </c>
      <c r="AK429" s="18">
        <v>0</v>
      </c>
      <c r="AL429" s="17">
        <f t="shared" si="242"/>
        <v>0</v>
      </c>
      <c r="AM429" s="17">
        <v>620.43588</v>
      </c>
      <c r="AN429" s="18">
        <v>549.65899999999999</v>
      </c>
      <c r="AO429" s="17">
        <f t="shared" si="243"/>
        <v>-70.776880000000006</v>
      </c>
      <c r="AP429" s="17">
        <v>0</v>
      </c>
      <c r="AQ429" s="18">
        <v>0</v>
      </c>
      <c r="AR429" s="17">
        <f t="shared" si="244"/>
        <v>0</v>
      </c>
      <c r="AS429" s="17">
        <v>5.58</v>
      </c>
      <c r="AT429" s="18">
        <v>0</v>
      </c>
      <c r="AU429" s="17">
        <f t="shared" si="245"/>
        <v>-5.58</v>
      </c>
      <c r="AV429" s="17">
        <v>1</v>
      </c>
      <c r="AW429" s="18">
        <v>0.58199999999999996</v>
      </c>
      <c r="AX429" s="20">
        <f t="shared" si="246"/>
        <v>-0.41800000000000004</v>
      </c>
    </row>
    <row r="430" spans="2:51" x14ac:dyDescent="0.3">
      <c r="B430" s="16" t="s">
        <v>610</v>
      </c>
      <c r="C430" s="17">
        <v>1195.2719999999999</v>
      </c>
      <c r="D430" s="18">
        <v>1266.365</v>
      </c>
      <c r="E430" s="17">
        <f t="shared" si="232"/>
        <v>71.093000000000075</v>
      </c>
      <c r="F430" s="17">
        <v>1264.269006</v>
      </c>
      <c r="G430" s="18">
        <v>962.72699999999998</v>
      </c>
      <c r="H430" s="17">
        <f t="shared" si="233"/>
        <v>-301.54200600000001</v>
      </c>
      <c r="I430" s="17">
        <v>0</v>
      </c>
      <c r="J430" s="18">
        <v>5.6</v>
      </c>
      <c r="K430" s="17">
        <f t="shared" si="234"/>
        <v>5.6</v>
      </c>
      <c r="L430" s="17">
        <v>0</v>
      </c>
      <c r="M430" s="18">
        <v>0</v>
      </c>
      <c r="N430" s="17">
        <f t="shared" si="231"/>
        <v>0</v>
      </c>
      <c r="O430" s="17">
        <v>0</v>
      </c>
      <c r="P430" s="18">
        <v>0</v>
      </c>
      <c r="Q430" s="17">
        <f t="shared" si="235"/>
        <v>0</v>
      </c>
      <c r="R430" s="17">
        <v>680.10400600000003</v>
      </c>
      <c r="S430" s="18">
        <v>0</v>
      </c>
      <c r="T430" s="17">
        <f t="shared" si="236"/>
        <v>-680.10400600000003</v>
      </c>
      <c r="U430" s="17">
        <v>680.10400600000003</v>
      </c>
      <c r="V430" s="18">
        <v>0</v>
      </c>
      <c r="W430" s="17">
        <f t="shared" si="237"/>
        <v>-680.10400600000003</v>
      </c>
      <c r="X430" s="17">
        <v>0</v>
      </c>
      <c r="Y430" s="18">
        <v>1.6</v>
      </c>
      <c r="Z430" s="17">
        <f t="shared" si="238"/>
        <v>1.6</v>
      </c>
      <c r="AA430" s="17">
        <v>16.151</v>
      </c>
      <c r="AB430" s="18">
        <v>14.755000000000001</v>
      </c>
      <c r="AC430" s="17">
        <f t="shared" si="239"/>
        <v>-1.395999999999999</v>
      </c>
      <c r="AD430" s="17">
        <v>14.673999999999999</v>
      </c>
      <c r="AE430" s="18">
        <v>12.643000000000001</v>
      </c>
      <c r="AF430" s="17">
        <f t="shared" si="240"/>
        <v>-2.0309999999999988</v>
      </c>
      <c r="AG430" s="17">
        <v>4.0289999999999999</v>
      </c>
      <c r="AH430" s="18">
        <v>3.0760000000000001</v>
      </c>
      <c r="AI430" s="17">
        <f t="shared" si="241"/>
        <v>-0.95299999999999985</v>
      </c>
      <c r="AJ430" s="17">
        <v>3</v>
      </c>
      <c r="AK430" s="18">
        <v>0</v>
      </c>
      <c r="AL430" s="17">
        <f t="shared" si="242"/>
        <v>-3</v>
      </c>
      <c r="AM430" s="17">
        <v>471.61</v>
      </c>
      <c r="AN430" s="18">
        <v>540.31700000000001</v>
      </c>
      <c r="AO430" s="17">
        <f t="shared" si="243"/>
        <v>68.706999999999994</v>
      </c>
      <c r="AP430" s="17">
        <v>1161.8720000000001</v>
      </c>
      <c r="AQ430" s="18">
        <v>392.774</v>
      </c>
      <c r="AR430" s="17">
        <f t="shared" si="244"/>
        <v>-769.09800000000007</v>
      </c>
      <c r="AS430" s="17">
        <v>0</v>
      </c>
      <c r="AT430" s="18">
        <v>0</v>
      </c>
      <c r="AU430" s="17">
        <f t="shared" si="245"/>
        <v>0</v>
      </c>
      <c r="AV430" s="17">
        <v>1269.973</v>
      </c>
      <c r="AW430" s="18">
        <v>1662.3</v>
      </c>
      <c r="AX430" s="20">
        <f t="shared" si="246"/>
        <v>392.327</v>
      </c>
    </row>
    <row r="431" spans="2:51" x14ac:dyDescent="0.3">
      <c r="B431" s="16" t="s">
        <v>617</v>
      </c>
      <c r="C431" s="17">
        <v>2.6320000000000001</v>
      </c>
      <c r="D431" s="18">
        <v>0.2</v>
      </c>
      <c r="E431" s="17">
        <f t="shared" si="232"/>
        <v>-2.4319999999999999</v>
      </c>
      <c r="F431" s="17">
        <v>1789.0109</v>
      </c>
      <c r="G431" s="18">
        <v>1251.5139999999999</v>
      </c>
      <c r="H431" s="17">
        <f t="shared" si="233"/>
        <v>-537.4969000000001</v>
      </c>
      <c r="I431" s="17">
        <v>0.36</v>
      </c>
      <c r="J431" s="18">
        <v>0</v>
      </c>
      <c r="K431" s="17">
        <f t="shared" si="234"/>
        <v>-0.36</v>
      </c>
      <c r="L431" s="17">
        <v>0</v>
      </c>
      <c r="M431" s="18">
        <v>0</v>
      </c>
      <c r="N431" s="17">
        <f t="shared" si="231"/>
        <v>0</v>
      </c>
      <c r="O431" s="17">
        <v>0</v>
      </c>
      <c r="P431" s="18">
        <v>0</v>
      </c>
      <c r="Q431" s="17">
        <f t="shared" si="235"/>
        <v>0</v>
      </c>
      <c r="R431" s="17">
        <v>352.63</v>
      </c>
      <c r="S431" s="18">
        <v>159.98400000000001</v>
      </c>
      <c r="T431" s="17">
        <f t="shared" si="236"/>
        <v>-192.64599999999999</v>
      </c>
      <c r="U431" s="17">
        <v>333.6</v>
      </c>
      <c r="V431" s="18">
        <v>159.98400000000001</v>
      </c>
      <c r="W431" s="17">
        <f t="shared" si="237"/>
        <v>-173.61600000000001</v>
      </c>
      <c r="X431" s="17">
        <v>0</v>
      </c>
      <c r="Y431" s="18">
        <v>0</v>
      </c>
      <c r="Z431" s="17">
        <f t="shared" si="238"/>
        <v>0</v>
      </c>
      <c r="AA431" s="17">
        <v>0</v>
      </c>
      <c r="AB431" s="18">
        <v>0.83199999999999996</v>
      </c>
      <c r="AC431" s="17">
        <f t="shared" si="239"/>
        <v>0.83199999999999996</v>
      </c>
      <c r="AD431" s="17">
        <v>147.203</v>
      </c>
      <c r="AE431" s="18">
        <v>366.92</v>
      </c>
      <c r="AF431" s="17">
        <f t="shared" si="240"/>
        <v>219.71700000000001</v>
      </c>
      <c r="AG431" s="17">
        <v>5.4189999999999996</v>
      </c>
      <c r="AH431" s="18">
        <v>165.62100000000001</v>
      </c>
      <c r="AI431" s="17">
        <f t="shared" si="241"/>
        <v>160.202</v>
      </c>
      <c r="AJ431" s="17">
        <v>4.2060000000000004</v>
      </c>
      <c r="AK431" s="18">
        <v>18.97</v>
      </c>
      <c r="AL431" s="17">
        <f t="shared" si="242"/>
        <v>14.763999999999999</v>
      </c>
      <c r="AM431" s="17">
        <v>1281.2869000000001</v>
      </c>
      <c r="AN431" s="18">
        <v>539.38699999999994</v>
      </c>
      <c r="AO431" s="17">
        <f t="shared" si="243"/>
        <v>-741.89990000000012</v>
      </c>
      <c r="AP431" s="17">
        <v>0</v>
      </c>
      <c r="AQ431" s="18">
        <v>0</v>
      </c>
      <c r="AR431" s="17">
        <f t="shared" si="244"/>
        <v>0</v>
      </c>
      <c r="AS431" s="17">
        <v>0</v>
      </c>
      <c r="AT431" s="18">
        <v>0</v>
      </c>
      <c r="AU431" s="17">
        <f t="shared" si="245"/>
        <v>0</v>
      </c>
      <c r="AV431" s="17">
        <v>1.258</v>
      </c>
      <c r="AW431" s="18">
        <v>0</v>
      </c>
      <c r="AX431" s="20">
        <f t="shared" si="246"/>
        <v>-1.258</v>
      </c>
    </row>
    <row r="432" spans="2:51" s="24" customFormat="1" x14ac:dyDescent="0.3">
      <c r="B432" s="16" t="s">
        <v>609</v>
      </c>
      <c r="C432" s="17">
        <v>0</v>
      </c>
      <c r="D432" s="18">
        <v>0</v>
      </c>
      <c r="E432" s="17">
        <f t="shared" si="232"/>
        <v>0</v>
      </c>
      <c r="F432" s="17">
        <v>1291.1410000000001</v>
      </c>
      <c r="G432" s="18">
        <v>624.21100000000001</v>
      </c>
      <c r="H432" s="17">
        <f t="shared" si="233"/>
        <v>-666.93000000000006</v>
      </c>
      <c r="I432" s="17">
        <v>1618.7</v>
      </c>
      <c r="J432" s="18">
        <v>0</v>
      </c>
      <c r="K432" s="17">
        <f t="shared" si="234"/>
        <v>-1618.7</v>
      </c>
      <c r="L432" s="17">
        <v>0</v>
      </c>
      <c r="M432" s="18">
        <v>0</v>
      </c>
      <c r="N432" s="17">
        <f t="shared" si="231"/>
        <v>0</v>
      </c>
      <c r="O432" s="17">
        <v>0</v>
      </c>
      <c r="P432" s="18">
        <v>0</v>
      </c>
      <c r="Q432" s="17">
        <f t="shared" si="235"/>
        <v>0</v>
      </c>
      <c r="R432" s="17">
        <v>0</v>
      </c>
      <c r="S432" s="18">
        <v>56.5</v>
      </c>
      <c r="T432" s="17">
        <f t="shared" si="236"/>
        <v>56.5</v>
      </c>
      <c r="U432" s="17">
        <v>0</v>
      </c>
      <c r="V432" s="18">
        <v>56.5</v>
      </c>
      <c r="W432" s="17">
        <f t="shared" si="237"/>
        <v>56.5</v>
      </c>
      <c r="X432" s="17">
        <v>0</v>
      </c>
      <c r="Y432" s="18">
        <v>0</v>
      </c>
      <c r="Z432" s="17">
        <f t="shared" si="238"/>
        <v>0</v>
      </c>
      <c r="AA432" s="17">
        <v>799.5</v>
      </c>
      <c r="AB432" s="18">
        <v>2.7</v>
      </c>
      <c r="AC432" s="17">
        <f t="shared" si="239"/>
        <v>-796.8</v>
      </c>
      <c r="AD432" s="17">
        <v>1635.3779999999999</v>
      </c>
      <c r="AE432" s="18">
        <v>26.248999999999999</v>
      </c>
      <c r="AF432" s="17">
        <f t="shared" si="240"/>
        <v>-1609.1289999999999</v>
      </c>
      <c r="AG432" s="17">
        <v>1.746</v>
      </c>
      <c r="AH432" s="18">
        <v>8.9120000000000008</v>
      </c>
      <c r="AI432" s="17">
        <f t="shared" si="241"/>
        <v>7.1660000000000004</v>
      </c>
      <c r="AJ432" s="17">
        <v>0</v>
      </c>
      <c r="AK432" s="18">
        <v>0</v>
      </c>
      <c r="AL432" s="17">
        <f t="shared" si="242"/>
        <v>0</v>
      </c>
      <c r="AM432" s="17">
        <v>473.21699999999998</v>
      </c>
      <c r="AN432" s="18">
        <v>529.85</v>
      </c>
      <c r="AO432" s="17">
        <f t="shared" si="243"/>
        <v>56.633000000000038</v>
      </c>
      <c r="AP432" s="17">
        <v>0</v>
      </c>
      <c r="AQ432" s="18">
        <v>0</v>
      </c>
      <c r="AR432" s="17">
        <f t="shared" si="244"/>
        <v>0</v>
      </c>
      <c r="AS432" s="17">
        <v>0</v>
      </c>
      <c r="AT432" s="18">
        <v>0</v>
      </c>
      <c r="AU432" s="17">
        <f t="shared" si="245"/>
        <v>0</v>
      </c>
      <c r="AV432" s="17">
        <v>0</v>
      </c>
      <c r="AW432" s="18">
        <v>0</v>
      </c>
      <c r="AX432" s="20">
        <f t="shared" si="246"/>
        <v>0</v>
      </c>
      <c r="AY432" s="25"/>
    </row>
    <row r="433" spans="2:51" x14ac:dyDescent="0.3">
      <c r="B433" s="16" t="s">
        <v>356</v>
      </c>
      <c r="C433" s="17">
        <v>8.1910000000000007</v>
      </c>
      <c r="D433" s="18">
        <v>0</v>
      </c>
      <c r="E433" s="17">
        <f t="shared" si="232"/>
        <v>-8.1910000000000007</v>
      </c>
      <c r="F433" s="17">
        <v>2581.4441700000002</v>
      </c>
      <c r="G433" s="18">
        <v>1066.241</v>
      </c>
      <c r="H433" s="17">
        <f t="shared" si="233"/>
        <v>-1515.2031700000002</v>
      </c>
      <c r="I433" s="17">
        <v>30.79</v>
      </c>
      <c r="J433" s="18">
        <v>30.7</v>
      </c>
      <c r="K433" s="17">
        <f t="shared" si="234"/>
        <v>-8.9999999999999858E-2</v>
      </c>
      <c r="L433" s="17">
        <v>0</v>
      </c>
      <c r="M433" s="18">
        <v>0</v>
      </c>
      <c r="N433" s="17">
        <f t="shared" si="231"/>
        <v>0</v>
      </c>
      <c r="O433" s="17">
        <v>0</v>
      </c>
      <c r="P433" s="18">
        <v>0</v>
      </c>
      <c r="Q433" s="17">
        <f t="shared" si="235"/>
        <v>0</v>
      </c>
      <c r="R433" s="17">
        <v>35.700000000000003</v>
      </c>
      <c r="S433" s="18">
        <v>35.700000000000003</v>
      </c>
      <c r="T433" s="17">
        <f t="shared" si="236"/>
        <v>0</v>
      </c>
      <c r="U433" s="17">
        <v>35.700000000000003</v>
      </c>
      <c r="V433" s="18">
        <v>35.700000000000003</v>
      </c>
      <c r="W433" s="17">
        <f t="shared" si="237"/>
        <v>0</v>
      </c>
      <c r="X433" s="17">
        <v>0</v>
      </c>
      <c r="Y433" s="18">
        <v>0</v>
      </c>
      <c r="Z433" s="17">
        <f t="shared" si="238"/>
        <v>0</v>
      </c>
      <c r="AA433" s="17">
        <v>30.7</v>
      </c>
      <c r="AB433" s="18">
        <v>513.72199999999998</v>
      </c>
      <c r="AC433" s="17">
        <f t="shared" si="239"/>
        <v>483.02199999999999</v>
      </c>
      <c r="AD433" s="17">
        <v>909.63099999999997</v>
      </c>
      <c r="AE433" s="18">
        <v>36.725999999999999</v>
      </c>
      <c r="AF433" s="17">
        <f t="shared" si="240"/>
        <v>-872.90499999999997</v>
      </c>
      <c r="AG433" s="17">
        <v>1.5104</v>
      </c>
      <c r="AH433" s="18">
        <v>8.5999999999999993E-2</v>
      </c>
      <c r="AI433" s="17">
        <f t="shared" si="241"/>
        <v>-1.4243999999999999</v>
      </c>
      <c r="AJ433" s="17">
        <v>132.27500000000001</v>
      </c>
      <c r="AK433" s="18">
        <v>0</v>
      </c>
      <c r="AL433" s="17">
        <f t="shared" si="242"/>
        <v>-132.27500000000001</v>
      </c>
      <c r="AM433" s="17">
        <v>1508.31277</v>
      </c>
      <c r="AN433" s="18">
        <v>510.702</v>
      </c>
      <c r="AO433" s="17">
        <f t="shared" si="243"/>
        <v>-997.61077</v>
      </c>
      <c r="AP433" s="17">
        <v>0</v>
      </c>
      <c r="AQ433" s="18">
        <v>0</v>
      </c>
      <c r="AR433" s="17">
        <f t="shared" si="244"/>
        <v>0</v>
      </c>
      <c r="AS433" s="17">
        <v>0</v>
      </c>
      <c r="AT433" s="18">
        <v>0</v>
      </c>
      <c r="AU433" s="17">
        <f t="shared" si="245"/>
        <v>0</v>
      </c>
      <c r="AV433" s="17">
        <v>2.2959999999999998</v>
      </c>
      <c r="AW433" s="18">
        <v>0</v>
      </c>
      <c r="AX433" s="20">
        <f t="shared" si="246"/>
        <v>-2.2959999999999998</v>
      </c>
    </row>
    <row r="434" spans="2:51" x14ac:dyDescent="0.3">
      <c r="B434" s="16" t="s">
        <v>146</v>
      </c>
      <c r="C434" s="17">
        <v>0.878</v>
      </c>
      <c r="D434" s="18">
        <v>4</v>
      </c>
      <c r="E434" s="17">
        <f t="shared" si="232"/>
        <v>3.1219999999999999</v>
      </c>
      <c r="F434" s="17">
        <v>1269.41227</v>
      </c>
      <c r="G434" s="18">
        <v>2399.66</v>
      </c>
      <c r="H434" s="17">
        <f t="shared" si="233"/>
        <v>1130.2477299999998</v>
      </c>
      <c r="I434" s="17">
        <v>0.96099999999999997</v>
      </c>
      <c r="J434" s="18">
        <v>0</v>
      </c>
      <c r="K434" s="17">
        <f t="shared" si="234"/>
        <v>-0.96099999999999997</v>
      </c>
      <c r="L434" s="17">
        <v>0</v>
      </c>
      <c r="M434" s="18">
        <v>0</v>
      </c>
      <c r="N434" s="17">
        <f t="shared" si="231"/>
        <v>0</v>
      </c>
      <c r="O434" s="17">
        <v>0</v>
      </c>
      <c r="P434" s="18">
        <v>0.03</v>
      </c>
      <c r="Q434" s="17">
        <f t="shared" si="235"/>
        <v>0.03</v>
      </c>
      <c r="R434" s="17">
        <v>5.4139999999999997</v>
      </c>
      <c r="S434" s="18">
        <v>51.918999999999997</v>
      </c>
      <c r="T434" s="17">
        <f t="shared" si="236"/>
        <v>46.504999999999995</v>
      </c>
      <c r="U434" s="17">
        <v>3.694</v>
      </c>
      <c r="V434" s="18">
        <v>0</v>
      </c>
      <c r="W434" s="17">
        <f t="shared" si="237"/>
        <v>-3.694</v>
      </c>
      <c r="X434" s="17">
        <v>0.01</v>
      </c>
      <c r="Y434" s="18">
        <v>0.03</v>
      </c>
      <c r="Z434" s="17">
        <f t="shared" si="238"/>
        <v>1.9999999999999997E-2</v>
      </c>
      <c r="AA434" s="17">
        <v>42.6</v>
      </c>
      <c r="AB434" s="18">
        <v>282.89</v>
      </c>
      <c r="AC434" s="17">
        <f t="shared" si="239"/>
        <v>240.29</v>
      </c>
      <c r="AD434" s="17">
        <v>721.28399999999999</v>
      </c>
      <c r="AE434" s="18">
        <v>1116.143</v>
      </c>
      <c r="AF434" s="17">
        <f t="shared" si="240"/>
        <v>394.85900000000004</v>
      </c>
      <c r="AG434" s="17">
        <v>3.46286</v>
      </c>
      <c r="AH434" s="18">
        <v>458.95</v>
      </c>
      <c r="AI434" s="17">
        <f t="shared" si="241"/>
        <v>455.48714000000001</v>
      </c>
      <c r="AJ434" s="17">
        <v>0</v>
      </c>
      <c r="AK434" s="18">
        <v>0</v>
      </c>
      <c r="AL434" s="17">
        <f t="shared" si="242"/>
        <v>0</v>
      </c>
      <c r="AM434" s="17">
        <v>497.98041000000001</v>
      </c>
      <c r="AN434" s="18">
        <v>489.72800000000001</v>
      </c>
      <c r="AO434" s="17">
        <f t="shared" si="243"/>
        <v>-8.2524099999999976</v>
      </c>
      <c r="AP434" s="17">
        <v>0</v>
      </c>
      <c r="AQ434" s="18">
        <v>0</v>
      </c>
      <c r="AR434" s="17">
        <f t="shared" si="244"/>
        <v>0</v>
      </c>
      <c r="AS434" s="17">
        <v>0</v>
      </c>
      <c r="AT434" s="18">
        <v>0</v>
      </c>
      <c r="AU434" s="17">
        <f t="shared" si="245"/>
        <v>0</v>
      </c>
      <c r="AV434" s="17">
        <v>0.5</v>
      </c>
      <c r="AW434" s="18">
        <v>4</v>
      </c>
      <c r="AX434" s="20">
        <f t="shared" si="246"/>
        <v>3.5</v>
      </c>
    </row>
    <row r="435" spans="2:51" x14ac:dyDescent="0.3">
      <c r="B435" s="16" t="s">
        <v>399</v>
      </c>
      <c r="C435" s="17">
        <v>0</v>
      </c>
      <c r="D435" s="18">
        <v>1.1060000000000001</v>
      </c>
      <c r="E435" s="17">
        <f t="shared" si="232"/>
        <v>1.1060000000000001</v>
      </c>
      <c r="F435" s="17">
        <v>4876.4848000000002</v>
      </c>
      <c r="G435" s="18">
        <v>2171.7600000000002</v>
      </c>
      <c r="H435" s="17">
        <f t="shared" si="233"/>
        <v>-2704.7248</v>
      </c>
      <c r="I435" s="17">
        <v>0</v>
      </c>
      <c r="J435" s="18">
        <v>0</v>
      </c>
      <c r="K435" s="17">
        <f t="shared" si="234"/>
        <v>0</v>
      </c>
      <c r="L435" s="17">
        <v>0</v>
      </c>
      <c r="M435" s="18">
        <v>0</v>
      </c>
      <c r="N435" s="17">
        <f t="shared" si="231"/>
        <v>0</v>
      </c>
      <c r="O435" s="17">
        <v>0</v>
      </c>
      <c r="P435" s="18">
        <v>0</v>
      </c>
      <c r="Q435" s="17">
        <f t="shared" si="235"/>
        <v>0</v>
      </c>
      <c r="R435" s="17">
        <v>4646.4390000000003</v>
      </c>
      <c r="S435" s="18">
        <v>1630.2860000000001</v>
      </c>
      <c r="T435" s="17">
        <f t="shared" si="236"/>
        <v>-3016.1530000000002</v>
      </c>
      <c r="U435" s="17">
        <v>4646.37</v>
      </c>
      <c r="V435" s="18">
        <v>317.39999999999998</v>
      </c>
      <c r="W435" s="17">
        <f t="shared" si="237"/>
        <v>-4328.97</v>
      </c>
      <c r="X435" s="17">
        <v>0</v>
      </c>
      <c r="Y435" s="18">
        <v>0</v>
      </c>
      <c r="Z435" s="17">
        <f t="shared" si="238"/>
        <v>0</v>
      </c>
      <c r="AA435" s="17">
        <v>0</v>
      </c>
      <c r="AB435" s="18">
        <v>0</v>
      </c>
      <c r="AC435" s="17">
        <f t="shared" si="239"/>
        <v>0</v>
      </c>
      <c r="AD435" s="17">
        <v>16.178000000000001</v>
      </c>
      <c r="AE435" s="18">
        <v>53.468000000000004</v>
      </c>
      <c r="AF435" s="17">
        <f t="shared" si="240"/>
        <v>37.290000000000006</v>
      </c>
      <c r="AG435" s="17">
        <v>0.58620000000000005</v>
      </c>
      <c r="AH435" s="18">
        <v>3.222</v>
      </c>
      <c r="AI435" s="17">
        <f t="shared" si="241"/>
        <v>2.6357999999999997</v>
      </c>
      <c r="AJ435" s="17">
        <v>0</v>
      </c>
      <c r="AK435" s="18">
        <v>0.2</v>
      </c>
      <c r="AL435" s="17">
        <f t="shared" si="242"/>
        <v>0.2</v>
      </c>
      <c r="AM435" s="17">
        <v>212.9616</v>
      </c>
      <c r="AN435" s="18">
        <v>482.37799999999999</v>
      </c>
      <c r="AO435" s="17">
        <f t="shared" si="243"/>
        <v>269.41639999999995</v>
      </c>
      <c r="AP435" s="17">
        <v>0</v>
      </c>
      <c r="AQ435" s="18">
        <v>0</v>
      </c>
      <c r="AR435" s="17">
        <f t="shared" si="244"/>
        <v>0</v>
      </c>
      <c r="AS435" s="17">
        <v>0</v>
      </c>
      <c r="AT435" s="18">
        <v>0</v>
      </c>
      <c r="AU435" s="17">
        <f t="shared" si="245"/>
        <v>0</v>
      </c>
      <c r="AV435" s="17">
        <v>0.32</v>
      </c>
      <c r="AW435" s="18">
        <v>3.3119999999999998</v>
      </c>
      <c r="AX435" s="20">
        <f t="shared" si="246"/>
        <v>2.992</v>
      </c>
    </row>
    <row r="436" spans="2:51" x14ac:dyDescent="0.3">
      <c r="B436" s="16" t="s">
        <v>560</v>
      </c>
      <c r="C436" s="17">
        <v>3073.4</v>
      </c>
      <c r="D436" s="18">
        <v>21455.14</v>
      </c>
      <c r="E436" s="17">
        <f t="shared" si="232"/>
        <v>18381.739999999998</v>
      </c>
      <c r="F436" s="17">
        <v>543295.32487999997</v>
      </c>
      <c r="G436" s="18">
        <v>707332.995</v>
      </c>
      <c r="H436" s="17">
        <f t="shared" si="233"/>
        <v>164037.67012000002</v>
      </c>
      <c r="I436" s="17">
        <v>154749.62299999999</v>
      </c>
      <c r="J436" s="18">
        <v>0</v>
      </c>
      <c r="K436" s="17">
        <f t="shared" si="234"/>
        <v>-154749.62299999999</v>
      </c>
      <c r="L436" s="17">
        <v>0</v>
      </c>
      <c r="M436" s="18">
        <v>0</v>
      </c>
      <c r="N436" s="17">
        <f t="shared" si="231"/>
        <v>0</v>
      </c>
      <c r="O436" s="17">
        <v>0</v>
      </c>
      <c r="P436" s="18">
        <v>0</v>
      </c>
      <c r="Q436" s="17">
        <f t="shared" si="235"/>
        <v>0</v>
      </c>
      <c r="R436" s="17">
        <v>618809.005</v>
      </c>
      <c r="S436" s="18">
        <v>645826.84600000002</v>
      </c>
      <c r="T436" s="17">
        <f t="shared" si="236"/>
        <v>27017.841000000015</v>
      </c>
      <c r="U436" s="17">
        <v>618808.56499999994</v>
      </c>
      <c r="V436" s="18">
        <v>645826.84600000002</v>
      </c>
      <c r="W436" s="17">
        <f t="shared" si="237"/>
        <v>27018.281000000075</v>
      </c>
      <c r="X436" s="17">
        <v>0</v>
      </c>
      <c r="Y436" s="18">
        <v>0</v>
      </c>
      <c r="Z436" s="17">
        <f t="shared" si="238"/>
        <v>0</v>
      </c>
      <c r="AA436" s="17">
        <v>12.618</v>
      </c>
      <c r="AB436" s="18">
        <v>3.4510000000000001</v>
      </c>
      <c r="AC436" s="17">
        <f t="shared" si="239"/>
        <v>-9.1669999999999998</v>
      </c>
      <c r="AD436" s="17">
        <v>54238.366999999998</v>
      </c>
      <c r="AE436" s="18">
        <v>80736.845000000001</v>
      </c>
      <c r="AF436" s="17">
        <f t="shared" si="240"/>
        <v>26498.478000000003</v>
      </c>
      <c r="AG436" s="17">
        <v>2.2928799999999998</v>
      </c>
      <c r="AH436" s="18">
        <v>4.8209999999999997</v>
      </c>
      <c r="AI436" s="17">
        <f t="shared" si="241"/>
        <v>2.5281199999999999</v>
      </c>
      <c r="AJ436" s="17">
        <v>0</v>
      </c>
      <c r="AK436" s="18">
        <v>0</v>
      </c>
      <c r="AL436" s="17">
        <f t="shared" si="242"/>
        <v>0</v>
      </c>
      <c r="AM436" s="17">
        <v>6600.9309999999996</v>
      </c>
      <c r="AN436" s="18">
        <v>476.90499999999997</v>
      </c>
      <c r="AO436" s="17">
        <f t="shared" si="243"/>
        <v>-6124.0259999999998</v>
      </c>
      <c r="AP436" s="17">
        <v>0</v>
      </c>
      <c r="AQ436" s="18">
        <v>0</v>
      </c>
      <c r="AR436" s="17">
        <f t="shared" si="244"/>
        <v>0</v>
      </c>
      <c r="AS436" s="17">
        <v>0</v>
      </c>
      <c r="AT436" s="18">
        <v>0</v>
      </c>
      <c r="AU436" s="17">
        <f t="shared" si="245"/>
        <v>0</v>
      </c>
      <c r="AV436" s="17">
        <v>21455.133999999998</v>
      </c>
      <c r="AW436" s="18">
        <v>1739.2670000000001</v>
      </c>
      <c r="AX436" s="20">
        <f t="shared" si="246"/>
        <v>-19715.866999999998</v>
      </c>
    </row>
    <row r="437" spans="2:51" x14ac:dyDescent="0.3">
      <c r="B437" s="16" t="s">
        <v>183</v>
      </c>
      <c r="C437" s="17">
        <v>8.2400000000000001E-2</v>
      </c>
      <c r="D437" s="18">
        <v>3.8380000000000001</v>
      </c>
      <c r="E437" s="17">
        <f t="shared" si="232"/>
        <v>3.7556000000000003</v>
      </c>
      <c r="F437" s="17">
        <v>16862.469560000001</v>
      </c>
      <c r="G437" s="18">
        <v>1683.4639999999999</v>
      </c>
      <c r="H437" s="17">
        <f t="shared" si="233"/>
        <v>-15179.005560000001</v>
      </c>
      <c r="I437" s="17">
        <v>0</v>
      </c>
      <c r="J437" s="18">
        <v>0</v>
      </c>
      <c r="K437" s="17">
        <f t="shared" si="234"/>
        <v>0</v>
      </c>
      <c r="L437" s="17">
        <v>0</v>
      </c>
      <c r="M437" s="18">
        <v>0</v>
      </c>
      <c r="N437" s="17">
        <f t="shared" si="231"/>
        <v>0</v>
      </c>
      <c r="O437" s="17">
        <v>0</v>
      </c>
      <c r="P437" s="18">
        <v>0</v>
      </c>
      <c r="Q437" s="17">
        <f t="shared" si="235"/>
        <v>0</v>
      </c>
      <c r="R437" s="17">
        <v>0</v>
      </c>
      <c r="S437" s="18">
        <v>0</v>
      </c>
      <c r="T437" s="17">
        <f t="shared" si="236"/>
        <v>0</v>
      </c>
      <c r="U437" s="17">
        <v>0</v>
      </c>
      <c r="V437" s="18">
        <v>0</v>
      </c>
      <c r="W437" s="17">
        <f t="shared" si="237"/>
        <v>0</v>
      </c>
      <c r="X437" s="17">
        <v>0</v>
      </c>
      <c r="Y437" s="18">
        <v>0</v>
      </c>
      <c r="Z437" s="17">
        <f t="shared" si="238"/>
        <v>0</v>
      </c>
      <c r="AA437" s="17">
        <v>0.255</v>
      </c>
      <c r="AB437" s="18">
        <v>488.98200000000003</v>
      </c>
      <c r="AC437" s="17">
        <f t="shared" si="239"/>
        <v>488.72700000000003</v>
      </c>
      <c r="AD437" s="17">
        <v>114.28700000000001</v>
      </c>
      <c r="AE437" s="18">
        <v>138.03200000000001</v>
      </c>
      <c r="AF437" s="17">
        <f t="shared" si="240"/>
        <v>23.745000000000005</v>
      </c>
      <c r="AG437" s="17">
        <v>1859.4055510000001</v>
      </c>
      <c r="AH437" s="18">
        <v>497.61900000000003</v>
      </c>
      <c r="AI437" s="17">
        <f t="shared" si="241"/>
        <v>-1361.7865510000001</v>
      </c>
      <c r="AJ437" s="17">
        <v>0</v>
      </c>
      <c r="AK437" s="18">
        <v>90.668000000000006</v>
      </c>
      <c r="AL437" s="17">
        <f t="shared" si="242"/>
        <v>90.668000000000006</v>
      </c>
      <c r="AM437" s="17">
        <v>803.41040899999996</v>
      </c>
      <c r="AN437" s="18">
        <v>468.63900000000001</v>
      </c>
      <c r="AO437" s="17">
        <f t="shared" si="243"/>
        <v>-334.77140899999995</v>
      </c>
      <c r="AP437" s="17">
        <v>0</v>
      </c>
      <c r="AQ437" s="18">
        <v>2.9000000000000001E-2</v>
      </c>
      <c r="AR437" s="17">
        <f t="shared" si="244"/>
        <v>2.9000000000000001E-2</v>
      </c>
      <c r="AS437" s="17">
        <v>0.88</v>
      </c>
      <c r="AT437" s="18">
        <v>0</v>
      </c>
      <c r="AU437" s="17">
        <f t="shared" si="245"/>
        <v>-0.88</v>
      </c>
      <c r="AV437" s="17">
        <v>14084.314</v>
      </c>
      <c r="AW437" s="18">
        <v>3.3620000000000001</v>
      </c>
      <c r="AX437" s="20">
        <f t="shared" si="246"/>
        <v>-14080.952000000001</v>
      </c>
    </row>
    <row r="438" spans="2:51" x14ac:dyDescent="0.3">
      <c r="B438" s="16" t="s">
        <v>438</v>
      </c>
      <c r="C438" s="17">
        <v>0</v>
      </c>
      <c r="D438" s="18">
        <v>18.178999999999998</v>
      </c>
      <c r="E438" s="17">
        <f t="shared" si="232"/>
        <v>18.178999999999998</v>
      </c>
      <c r="F438" s="17">
        <v>420.60500000000002</v>
      </c>
      <c r="G438" s="18">
        <v>8486.2289999999994</v>
      </c>
      <c r="H438" s="17">
        <f t="shared" si="233"/>
        <v>8065.6239999999998</v>
      </c>
      <c r="I438" s="17">
        <v>0</v>
      </c>
      <c r="J438" s="18">
        <v>82.4</v>
      </c>
      <c r="K438" s="17">
        <f t="shared" si="234"/>
        <v>82.4</v>
      </c>
      <c r="L438" s="17">
        <v>0</v>
      </c>
      <c r="M438" s="18">
        <v>0</v>
      </c>
      <c r="N438" s="17">
        <f t="shared" si="231"/>
        <v>0</v>
      </c>
      <c r="O438" s="17">
        <v>0</v>
      </c>
      <c r="P438" s="18">
        <v>82.4</v>
      </c>
      <c r="Q438" s="17">
        <f t="shared" si="235"/>
        <v>82.4</v>
      </c>
      <c r="R438" s="17">
        <v>0</v>
      </c>
      <c r="S438" s="18">
        <v>4082.4</v>
      </c>
      <c r="T438" s="17">
        <f t="shared" si="236"/>
        <v>4082.4</v>
      </c>
      <c r="U438" s="17">
        <v>0</v>
      </c>
      <c r="V438" s="18">
        <v>0</v>
      </c>
      <c r="W438" s="17">
        <f t="shared" si="237"/>
        <v>0</v>
      </c>
      <c r="X438" s="17">
        <v>0</v>
      </c>
      <c r="Y438" s="18">
        <v>4000</v>
      </c>
      <c r="Z438" s="17">
        <f t="shared" si="238"/>
        <v>4000</v>
      </c>
      <c r="AA438" s="17">
        <v>2.2000000000000002</v>
      </c>
      <c r="AB438" s="18">
        <v>0.3</v>
      </c>
      <c r="AC438" s="17">
        <f t="shared" si="239"/>
        <v>-1.9000000000000001</v>
      </c>
      <c r="AD438" s="17">
        <v>67</v>
      </c>
      <c r="AE438" s="18">
        <v>47.9</v>
      </c>
      <c r="AF438" s="17">
        <f t="shared" si="240"/>
        <v>-19.100000000000001</v>
      </c>
      <c r="AG438" s="17">
        <v>0.505</v>
      </c>
      <c r="AH438" s="18">
        <v>1.468</v>
      </c>
      <c r="AI438" s="17">
        <f t="shared" si="241"/>
        <v>0.96299999999999997</v>
      </c>
      <c r="AJ438" s="17">
        <v>0</v>
      </c>
      <c r="AK438" s="18">
        <v>0</v>
      </c>
      <c r="AL438" s="17">
        <f t="shared" si="242"/>
        <v>0</v>
      </c>
      <c r="AM438" s="17">
        <v>350.9</v>
      </c>
      <c r="AN438" s="18">
        <v>453</v>
      </c>
      <c r="AO438" s="17">
        <f t="shared" si="243"/>
        <v>102.10000000000002</v>
      </c>
      <c r="AP438" s="17">
        <v>0</v>
      </c>
      <c r="AQ438" s="18">
        <v>0</v>
      </c>
      <c r="AR438" s="17">
        <f t="shared" si="244"/>
        <v>0</v>
      </c>
      <c r="AS438" s="17">
        <v>0</v>
      </c>
      <c r="AT438" s="18">
        <v>0</v>
      </c>
      <c r="AU438" s="17">
        <f t="shared" si="245"/>
        <v>0</v>
      </c>
      <c r="AV438" s="17">
        <v>0</v>
      </c>
      <c r="AW438" s="18">
        <v>1.74</v>
      </c>
      <c r="AX438" s="20">
        <f t="shared" si="246"/>
        <v>1.74</v>
      </c>
    </row>
    <row r="439" spans="2:51" x14ac:dyDescent="0.3">
      <c r="B439" s="21" t="s">
        <v>426</v>
      </c>
      <c r="C439" s="22"/>
      <c r="D439" s="18">
        <v>28.731000000000002</v>
      </c>
      <c r="E439" s="22"/>
      <c r="F439" s="22"/>
      <c r="G439" s="18">
        <v>577.14099999999996</v>
      </c>
      <c r="H439" s="22"/>
      <c r="I439" s="22"/>
      <c r="J439" s="18">
        <v>0</v>
      </c>
      <c r="K439" s="22"/>
      <c r="L439" s="22"/>
      <c r="M439" s="18">
        <v>0</v>
      </c>
      <c r="N439" s="18">
        <f t="shared" si="231"/>
        <v>0</v>
      </c>
      <c r="O439" s="22"/>
      <c r="P439" s="18">
        <v>0</v>
      </c>
      <c r="Q439" s="22"/>
      <c r="R439" s="22"/>
      <c r="S439" s="18">
        <v>1.462</v>
      </c>
      <c r="T439" s="22"/>
      <c r="U439" s="22"/>
      <c r="V439" s="18">
        <v>1.323</v>
      </c>
      <c r="W439" s="22"/>
      <c r="X439" s="22"/>
      <c r="Y439" s="18">
        <v>0</v>
      </c>
      <c r="Z439" s="22"/>
      <c r="AA439" s="22"/>
      <c r="AB439" s="18">
        <v>0</v>
      </c>
      <c r="AC439" s="22"/>
      <c r="AD439" s="22"/>
      <c r="AE439" s="18">
        <v>148.17500000000001</v>
      </c>
      <c r="AF439" s="22"/>
      <c r="AG439" s="22"/>
      <c r="AH439" s="18">
        <v>3.5539999999999998</v>
      </c>
      <c r="AI439" s="22"/>
      <c r="AJ439" s="22"/>
      <c r="AK439" s="18">
        <v>0</v>
      </c>
      <c r="AL439" s="22"/>
      <c r="AM439" s="22"/>
      <c r="AN439" s="18">
        <v>452.68099999999998</v>
      </c>
      <c r="AO439" s="22"/>
      <c r="AP439" s="22"/>
      <c r="AQ439" s="18">
        <v>0</v>
      </c>
      <c r="AR439" s="22"/>
      <c r="AS439" s="22"/>
      <c r="AT439" s="18">
        <v>0</v>
      </c>
      <c r="AU439" s="22"/>
      <c r="AV439" s="22"/>
      <c r="AW439" s="18">
        <v>0</v>
      </c>
      <c r="AX439" s="23"/>
    </row>
    <row r="440" spans="2:51" x14ac:dyDescent="0.3">
      <c r="B440" s="16" t="s">
        <v>332</v>
      </c>
      <c r="C440" s="17">
        <v>0</v>
      </c>
      <c r="D440" s="18">
        <v>8</v>
      </c>
      <c r="E440" s="17">
        <f>D440-C440</f>
        <v>8</v>
      </c>
      <c r="F440" s="17">
        <v>423.30471</v>
      </c>
      <c r="G440" s="18">
        <v>554.827</v>
      </c>
      <c r="H440" s="17">
        <f>G440-F440</f>
        <v>131.52229</v>
      </c>
      <c r="I440" s="17">
        <v>0</v>
      </c>
      <c r="J440" s="18">
        <v>0</v>
      </c>
      <c r="K440" s="17">
        <f>J440-I440</f>
        <v>0</v>
      </c>
      <c r="L440" s="17">
        <v>0</v>
      </c>
      <c r="M440" s="18">
        <v>0</v>
      </c>
      <c r="N440" s="17">
        <f t="shared" si="231"/>
        <v>0</v>
      </c>
      <c r="O440" s="17">
        <v>0</v>
      </c>
      <c r="P440" s="18">
        <v>0</v>
      </c>
      <c r="Q440" s="17">
        <f>P440-O440</f>
        <v>0</v>
      </c>
      <c r="R440" s="17">
        <v>0.76300000000000001</v>
      </c>
      <c r="S440" s="18">
        <v>1.4279999999999999</v>
      </c>
      <c r="T440" s="17">
        <f>S440-R440</f>
        <v>0.66499999999999992</v>
      </c>
      <c r="U440" s="17">
        <v>0.76300000000000001</v>
      </c>
      <c r="V440" s="18">
        <v>1.4279999999999999</v>
      </c>
      <c r="W440" s="17">
        <f>V440-U440</f>
        <v>0.66499999999999992</v>
      </c>
      <c r="X440" s="17">
        <v>0</v>
      </c>
      <c r="Y440" s="18">
        <v>0</v>
      </c>
      <c r="Z440" s="17">
        <f>Y440-X440</f>
        <v>0</v>
      </c>
      <c r="AA440" s="17">
        <v>125.532</v>
      </c>
      <c r="AB440" s="18">
        <v>80.748999999999995</v>
      </c>
      <c r="AC440" s="17">
        <f>AB440-AA440</f>
        <v>-44.783000000000001</v>
      </c>
      <c r="AD440" s="17">
        <v>38.878999999999998</v>
      </c>
      <c r="AE440" s="18">
        <v>4.968</v>
      </c>
      <c r="AF440" s="17">
        <f>AE440-AD440</f>
        <v>-33.911000000000001</v>
      </c>
      <c r="AG440" s="17">
        <v>4.3792600000000004</v>
      </c>
      <c r="AH440" s="18">
        <v>27.824000000000002</v>
      </c>
      <c r="AI440" s="17">
        <f>AH440-AG440</f>
        <v>23.444740000000003</v>
      </c>
      <c r="AJ440" s="17">
        <v>8</v>
      </c>
      <c r="AK440" s="18">
        <v>0</v>
      </c>
      <c r="AL440" s="17">
        <f>AK440-AJ440</f>
        <v>-8</v>
      </c>
      <c r="AM440" s="17">
        <v>238.83744999999999</v>
      </c>
      <c r="AN440" s="18">
        <v>447.75799999999998</v>
      </c>
      <c r="AO440" s="17">
        <f>AN440-AM440</f>
        <v>208.92054999999999</v>
      </c>
      <c r="AP440" s="17">
        <v>0</v>
      </c>
      <c r="AQ440" s="18">
        <v>0</v>
      </c>
      <c r="AR440" s="17">
        <f>AQ440-AP440</f>
        <v>0</v>
      </c>
      <c r="AS440" s="17">
        <v>0</v>
      </c>
      <c r="AT440" s="18">
        <v>0</v>
      </c>
      <c r="AU440" s="17">
        <f>AT440-AS440</f>
        <v>0</v>
      </c>
      <c r="AV440" s="17">
        <v>6.9139999999999997</v>
      </c>
      <c r="AW440" s="18">
        <v>0.1</v>
      </c>
      <c r="AX440" s="20">
        <f>AW440-AV440</f>
        <v>-6.8140000000000001</v>
      </c>
    </row>
    <row r="441" spans="2:51" s="24" customFormat="1" x14ac:dyDescent="0.3">
      <c r="B441" s="16" t="s">
        <v>196</v>
      </c>
      <c r="C441" s="17">
        <v>2.0499999999999998</v>
      </c>
      <c r="D441" s="18">
        <v>0</v>
      </c>
      <c r="E441" s="17">
        <f>D441-C441</f>
        <v>-2.0499999999999998</v>
      </c>
      <c r="F441" s="17">
        <v>51.12</v>
      </c>
      <c r="G441" s="18">
        <v>107.55</v>
      </c>
      <c r="H441" s="17">
        <f>G441-F441</f>
        <v>56.43</v>
      </c>
      <c r="I441" s="17">
        <v>523.5</v>
      </c>
      <c r="J441" s="18">
        <v>395</v>
      </c>
      <c r="K441" s="17">
        <f>J441-I441</f>
        <v>-128.5</v>
      </c>
      <c r="L441" s="17">
        <v>0</v>
      </c>
      <c r="M441" s="18">
        <v>0</v>
      </c>
      <c r="N441" s="17">
        <f t="shared" si="231"/>
        <v>0</v>
      </c>
      <c r="O441" s="17">
        <v>0</v>
      </c>
      <c r="P441" s="18">
        <v>0</v>
      </c>
      <c r="Q441" s="17">
        <f>P441-O441</f>
        <v>0</v>
      </c>
      <c r="R441" s="17">
        <v>0</v>
      </c>
      <c r="S441" s="18">
        <v>60.2</v>
      </c>
      <c r="T441" s="17">
        <f>S441-R441</f>
        <v>60.2</v>
      </c>
      <c r="U441" s="17">
        <v>0</v>
      </c>
      <c r="V441" s="18">
        <v>60</v>
      </c>
      <c r="W441" s="17">
        <f>V441-U441</f>
        <v>60</v>
      </c>
      <c r="X441" s="17">
        <v>0</v>
      </c>
      <c r="Y441" s="18">
        <v>0</v>
      </c>
      <c r="Z441" s="17">
        <f>Y441-X441</f>
        <v>0</v>
      </c>
      <c r="AA441" s="17">
        <v>0</v>
      </c>
      <c r="AB441" s="18">
        <v>0</v>
      </c>
      <c r="AC441" s="17">
        <f>AB441-AA441</f>
        <v>0</v>
      </c>
      <c r="AD441" s="17">
        <v>0</v>
      </c>
      <c r="AE441" s="18">
        <v>0</v>
      </c>
      <c r="AF441" s="17">
        <f>AE441-AD441</f>
        <v>0</v>
      </c>
      <c r="AG441" s="17">
        <v>0</v>
      </c>
      <c r="AH441" s="18">
        <v>0</v>
      </c>
      <c r="AI441" s="17">
        <f>AH441-AG441</f>
        <v>0</v>
      </c>
      <c r="AJ441" s="17">
        <v>0</v>
      </c>
      <c r="AK441" s="18">
        <v>0</v>
      </c>
      <c r="AL441" s="17">
        <f>AK441-AJ441</f>
        <v>0</v>
      </c>
      <c r="AM441" s="17">
        <v>576.66999999999996</v>
      </c>
      <c r="AN441" s="18">
        <v>442.262</v>
      </c>
      <c r="AO441" s="17">
        <f>AN441-AM441</f>
        <v>-134.40799999999996</v>
      </c>
      <c r="AP441" s="17">
        <v>0</v>
      </c>
      <c r="AQ441" s="18">
        <v>0</v>
      </c>
      <c r="AR441" s="17">
        <f>AQ441-AP441</f>
        <v>0</v>
      </c>
      <c r="AS441" s="17">
        <v>0</v>
      </c>
      <c r="AT441" s="18">
        <v>0</v>
      </c>
      <c r="AU441" s="17">
        <f>AT441-AS441</f>
        <v>0</v>
      </c>
      <c r="AV441" s="17">
        <v>0</v>
      </c>
      <c r="AW441" s="18">
        <v>8.7999999999999995E-2</v>
      </c>
      <c r="AX441" s="20">
        <f>AW441-AV441</f>
        <v>8.7999999999999995E-2</v>
      </c>
      <c r="AY441" s="25"/>
    </row>
    <row r="442" spans="2:51" x14ac:dyDescent="0.3">
      <c r="B442" s="16" t="s">
        <v>87</v>
      </c>
      <c r="C442" s="17">
        <v>0</v>
      </c>
      <c r="D442" s="18">
        <v>0</v>
      </c>
      <c r="E442" s="17">
        <f>D442-C442</f>
        <v>0</v>
      </c>
      <c r="F442" s="17">
        <v>518.61144999999999</v>
      </c>
      <c r="G442" s="18">
        <v>456.54599999999999</v>
      </c>
      <c r="H442" s="17">
        <f>G442-F442</f>
        <v>-62.065449999999998</v>
      </c>
      <c r="I442" s="17">
        <v>0</v>
      </c>
      <c r="J442" s="18">
        <v>0</v>
      </c>
      <c r="K442" s="17">
        <f>J442-I442</f>
        <v>0</v>
      </c>
      <c r="L442" s="17">
        <v>0</v>
      </c>
      <c r="M442" s="18">
        <v>0</v>
      </c>
      <c r="N442" s="17">
        <f t="shared" si="231"/>
        <v>0</v>
      </c>
      <c r="O442" s="17">
        <v>0</v>
      </c>
      <c r="P442" s="18">
        <v>0</v>
      </c>
      <c r="Q442" s="17">
        <f>P442-O442</f>
        <v>0</v>
      </c>
      <c r="R442" s="17">
        <v>47.716999999999999</v>
      </c>
      <c r="S442" s="18">
        <v>0</v>
      </c>
      <c r="T442" s="17">
        <f>S442-R442</f>
        <v>-47.716999999999999</v>
      </c>
      <c r="U442" s="17">
        <v>10.117000000000001</v>
      </c>
      <c r="V442" s="18">
        <v>0</v>
      </c>
      <c r="W442" s="17">
        <f>V442-U442</f>
        <v>-10.117000000000001</v>
      </c>
      <c r="X442" s="17">
        <v>0</v>
      </c>
      <c r="Y442" s="18">
        <v>0</v>
      </c>
      <c r="Z442" s="17">
        <f>Y442-X442</f>
        <v>0</v>
      </c>
      <c r="AA442" s="17">
        <v>12.68</v>
      </c>
      <c r="AB442" s="18">
        <v>13.385</v>
      </c>
      <c r="AC442" s="17">
        <f>AB442-AA442</f>
        <v>0.70500000000000007</v>
      </c>
      <c r="AD442" s="17">
        <v>33.284999999999997</v>
      </c>
      <c r="AE442" s="18">
        <v>0.42399999999999999</v>
      </c>
      <c r="AF442" s="17">
        <f>AE442-AD442</f>
        <v>-32.860999999999997</v>
      </c>
      <c r="AG442" s="17">
        <v>5.5050000000000002E-2</v>
      </c>
      <c r="AH442" s="18">
        <v>0.01</v>
      </c>
      <c r="AI442" s="17">
        <f>AH442-AG442</f>
        <v>-4.505E-2</v>
      </c>
      <c r="AJ442" s="17">
        <v>0</v>
      </c>
      <c r="AK442" s="18">
        <v>0</v>
      </c>
      <c r="AL442" s="17">
        <f>AK442-AJ442</f>
        <v>0</v>
      </c>
      <c r="AM442" s="17">
        <v>423.03840000000002</v>
      </c>
      <c r="AN442" s="18">
        <v>441.24400000000003</v>
      </c>
      <c r="AO442" s="17">
        <f>AN442-AM442</f>
        <v>18.205600000000004</v>
      </c>
      <c r="AP442" s="17">
        <v>0</v>
      </c>
      <c r="AQ442" s="18">
        <v>0</v>
      </c>
      <c r="AR442" s="17">
        <f>AQ442-AP442</f>
        <v>0</v>
      </c>
      <c r="AS442" s="17">
        <v>0</v>
      </c>
      <c r="AT442" s="18">
        <v>0</v>
      </c>
      <c r="AU442" s="17">
        <f>AT442-AS442</f>
        <v>0</v>
      </c>
      <c r="AV442" s="17">
        <v>1.8360000000000001</v>
      </c>
      <c r="AW442" s="18">
        <v>1.4830000000000001</v>
      </c>
      <c r="AX442" s="20">
        <f>AW442-AV442</f>
        <v>-0.35299999999999998</v>
      </c>
    </row>
    <row r="443" spans="2:51" x14ac:dyDescent="0.3">
      <c r="B443" s="21" t="s">
        <v>325</v>
      </c>
      <c r="C443" s="22"/>
      <c r="D443" s="18">
        <v>0</v>
      </c>
      <c r="E443" s="22"/>
      <c r="F443" s="22"/>
      <c r="G443" s="18">
        <v>633.39599999999996</v>
      </c>
      <c r="H443" s="22"/>
      <c r="I443" s="22"/>
      <c r="J443" s="18">
        <v>0</v>
      </c>
      <c r="K443" s="22"/>
      <c r="L443" s="22"/>
      <c r="M443" s="18">
        <v>0</v>
      </c>
      <c r="N443" s="18">
        <f t="shared" si="231"/>
        <v>0</v>
      </c>
      <c r="O443" s="22"/>
      <c r="P443" s="18">
        <v>0</v>
      </c>
      <c r="Q443" s="22"/>
      <c r="R443" s="22"/>
      <c r="S443" s="18">
        <v>137.11500000000001</v>
      </c>
      <c r="T443" s="22"/>
      <c r="U443" s="22"/>
      <c r="V443" s="18">
        <v>137.11500000000001</v>
      </c>
      <c r="W443" s="22"/>
      <c r="X443" s="22"/>
      <c r="Y443" s="18">
        <v>0</v>
      </c>
      <c r="Z443" s="22"/>
      <c r="AA443" s="22"/>
      <c r="AB443" s="18">
        <v>2.72</v>
      </c>
      <c r="AC443" s="22"/>
      <c r="AD443" s="22"/>
      <c r="AE443" s="18">
        <v>35.012</v>
      </c>
      <c r="AF443" s="22"/>
      <c r="AG443" s="22"/>
      <c r="AH443" s="18">
        <v>0.307</v>
      </c>
      <c r="AI443" s="22"/>
      <c r="AJ443" s="22"/>
      <c r="AK443" s="18">
        <v>19.035</v>
      </c>
      <c r="AL443" s="22"/>
      <c r="AM443" s="22"/>
      <c r="AN443" s="18">
        <v>439.20800000000003</v>
      </c>
      <c r="AO443" s="22"/>
      <c r="AP443" s="22"/>
      <c r="AQ443" s="18">
        <v>0</v>
      </c>
      <c r="AR443" s="22"/>
      <c r="AS443" s="22"/>
      <c r="AT443" s="18">
        <v>0</v>
      </c>
      <c r="AU443" s="22"/>
      <c r="AV443" s="22"/>
      <c r="AW443" s="18">
        <v>0</v>
      </c>
      <c r="AX443" s="23"/>
    </row>
    <row r="444" spans="2:51" x14ac:dyDescent="0.3">
      <c r="B444" s="16" t="s">
        <v>473</v>
      </c>
      <c r="C444" s="17">
        <v>0</v>
      </c>
      <c r="D444" s="18">
        <v>11.537000000000001</v>
      </c>
      <c r="E444" s="17">
        <f t="shared" ref="E444:E460" si="247">D444-C444</f>
        <v>11.537000000000001</v>
      </c>
      <c r="F444" s="17">
        <v>90867.342999999993</v>
      </c>
      <c r="G444" s="18">
        <v>90935.467000000004</v>
      </c>
      <c r="H444" s="17">
        <f t="shared" ref="H444:H460" si="248">G444-F444</f>
        <v>68.12400000001071</v>
      </c>
      <c r="I444" s="17">
        <v>0</v>
      </c>
      <c r="J444" s="18">
        <v>37.700000000000003</v>
      </c>
      <c r="K444" s="17">
        <f t="shared" ref="K444:K460" si="249">J444-I444</f>
        <v>37.700000000000003</v>
      </c>
      <c r="L444" s="17">
        <v>0</v>
      </c>
      <c r="M444" s="18">
        <v>0</v>
      </c>
      <c r="N444" s="17">
        <f t="shared" si="231"/>
        <v>0</v>
      </c>
      <c r="O444" s="17">
        <v>0</v>
      </c>
      <c r="P444" s="18">
        <v>0</v>
      </c>
      <c r="Q444" s="17">
        <f t="shared" ref="Q444:Q460" si="250">P444-O444</f>
        <v>0</v>
      </c>
      <c r="R444" s="17">
        <v>90435.739000000001</v>
      </c>
      <c r="S444" s="18">
        <v>90491.297999999995</v>
      </c>
      <c r="T444" s="17">
        <f t="shared" ref="T444:T460" si="251">S444-R444</f>
        <v>55.55899999999383</v>
      </c>
      <c r="U444" s="17">
        <v>2835.6370000000002</v>
      </c>
      <c r="V444" s="18">
        <v>2888.5729999999999</v>
      </c>
      <c r="W444" s="17">
        <f t="shared" ref="W444:W460" si="252">V444-U444</f>
        <v>52.935999999999694</v>
      </c>
      <c r="X444" s="17">
        <v>0</v>
      </c>
      <c r="Y444" s="18">
        <v>0</v>
      </c>
      <c r="Z444" s="17">
        <f t="shared" ref="Z444:Z460" si="253">Y444-X444</f>
        <v>0</v>
      </c>
      <c r="AA444" s="17">
        <v>0</v>
      </c>
      <c r="AB444" s="18">
        <v>0</v>
      </c>
      <c r="AC444" s="17">
        <f t="shared" ref="AC444:AC460" si="254">AB444-AA444</f>
        <v>0</v>
      </c>
      <c r="AD444" s="17">
        <v>87.679000000000002</v>
      </c>
      <c r="AE444" s="18">
        <v>65.168000000000006</v>
      </c>
      <c r="AF444" s="17">
        <f t="shared" ref="AF444:AF460" si="255">AE444-AD444</f>
        <v>-22.510999999999996</v>
      </c>
      <c r="AG444" s="17">
        <v>1.036</v>
      </c>
      <c r="AH444" s="18">
        <v>8.1780000000000008</v>
      </c>
      <c r="AI444" s="17">
        <f t="shared" ref="AI444:AI460" si="256">AH444-AG444</f>
        <v>7.1420000000000012</v>
      </c>
      <c r="AJ444" s="17">
        <v>0</v>
      </c>
      <c r="AK444" s="18">
        <v>0</v>
      </c>
      <c r="AL444" s="17">
        <f t="shared" ref="AL444:AL460" si="257">AK444-AJ444</f>
        <v>0</v>
      </c>
      <c r="AM444" s="17">
        <v>330.59300000000002</v>
      </c>
      <c r="AN444" s="18">
        <v>403.09899999999999</v>
      </c>
      <c r="AO444" s="17">
        <f t="shared" ref="AO444:AO460" si="258">AN444-AM444</f>
        <v>72.505999999999972</v>
      </c>
      <c r="AP444" s="17">
        <v>0</v>
      </c>
      <c r="AQ444" s="18">
        <v>0</v>
      </c>
      <c r="AR444" s="17">
        <f t="shared" ref="AR444:AR460" si="259">AQ444-AP444</f>
        <v>0</v>
      </c>
      <c r="AS444" s="17">
        <v>0</v>
      </c>
      <c r="AT444" s="18">
        <v>0</v>
      </c>
      <c r="AU444" s="17">
        <f t="shared" ref="AU444:AU460" si="260">AT444-AS444</f>
        <v>0</v>
      </c>
      <c r="AV444" s="17">
        <v>12.295999999999999</v>
      </c>
      <c r="AW444" s="18">
        <v>16.960999999999999</v>
      </c>
      <c r="AX444" s="20">
        <f t="shared" ref="AX444:AX460" si="261">AW444-AV444</f>
        <v>4.6649999999999991</v>
      </c>
    </row>
    <row r="445" spans="2:51" x14ac:dyDescent="0.3">
      <c r="B445" s="16" t="s">
        <v>138</v>
      </c>
      <c r="C445" s="17">
        <v>0</v>
      </c>
      <c r="D445" s="18">
        <v>0</v>
      </c>
      <c r="E445" s="17">
        <f t="shared" si="247"/>
        <v>0</v>
      </c>
      <c r="F445" s="17">
        <v>10154.605659999999</v>
      </c>
      <c r="G445" s="18">
        <v>10082.393</v>
      </c>
      <c r="H445" s="17">
        <f t="shared" si="248"/>
        <v>-72.212659999999232</v>
      </c>
      <c r="I445" s="17">
        <v>324164.59999999998</v>
      </c>
      <c r="J445" s="18">
        <v>190456.54</v>
      </c>
      <c r="K445" s="17">
        <f t="shared" si="249"/>
        <v>-133708.05999999997</v>
      </c>
      <c r="L445" s="17">
        <v>0</v>
      </c>
      <c r="M445" s="18">
        <v>0</v>
      </c>
      <c r="N445" s="17">
        <f t="shared" si="231"/>
        <v>0</v>
      </c>
      <c r="O445" s="17">
        <v>0</v>
      </c>
      <c r="P445" s="18">
        <v>0</v>
      </c>
      <c r="Q445" s="17">
        <f t="shared" si="250"/>
        <v>0</v>
      </c>
      <c r="R445" s="17">
        <v>324160</v>
      </c>
      <c r="S445" s="18">
        <v>190456.54</v>
      </c>
      <c r="T445" s="17">
        <f t="shared" si="251"/>
        <v>-133703.46</v>
      </c>
      <c r="U445" s="17">
        <v>324160</v>
      </c>
      <c r="V445" s="18">
        <v>190456.54</v>
      </c>
      <c r="W445" s="17">
        <f t="shared" si="252"/>
        <v>-133703.46</v>
      </c>
      <c r="X445" s="17">
        <v>0</v>
      </c>
      <c r="Y445" s="18">
        <v>0</v>
      </c>
      <c r="Z445" s="17">
        <f t="shared" si="253"/>
        <v>0</v>
      </c>
      <c r="AA445" s="17">
        <v>512.30319999999995</v>
      </c>
      <c r="AB445" s="18">
        <v>645.80100000000004</v>
      </c>
      <c r="AC445" s="17">
        <f t="shared" si="254"/>
        <v>133.4978000000001</v>
      </c>
      <c r="AD445" s="17">
        <v>9254.6110000000008</v>
      </c>
      <c r="AE445" s="18">
        <v>9054.7780000000002</v>
      </c>
      <c r="AF445" s="17">
        <f t="shared" si="255"/>
        <v>-199.83300000000054</v>
      </c>
      <c r="AG445" s="17">
        <v>3.4199999999999999E-3</v>
      </c>
      <c r="AH445" s="18">
        <v>0.14799999999999999</v>
      </c>
      <c r="AI445" s="17">
        <f t="shared" si="256"/>
        <v>0.14457999999999999</v>
      </c>
      <c r="AJ445" s="17">
        <v>7.2610000000000001</v>
      </c>
      <c r="AK445" s="18">
        <v>0</v>
      </c>
      <c r="AL445" s="17">
        <f t="shared" si="257"/>
        <v>-7.2610000000000001</v>
      </c>
      <c r="AM445" s="17">
        <v>385.02704</v>
      </c>
      <c r="AN445" s="18">
        <v>380.61599999999999</v>
      </c>
      <c r="AO445" s="17">
        <f t="shared" si="258"/>
        <v>-4.4110400000000141</v>
      </c>
      <c r="AP445" s="17">
        <v>0</v>
      </c>
      <c r="AQ445" s="18">
        <v>0</v>
      </c>
      <c r="AR445" s="17">
        <f t="shared" si="259"/>
        <v>0</v>
      </c>
      <c r="AS445" s="17">
        <v>0</v>
      </c>
      <c r="AT445" s="18">
        <v>0</v>
      </c>
      <c r="AU445" s="17">
        <f t="shared" si="260"/>
        <v>0</v>
      </c>
      <c r="AV445" s="17">
        <v>0</v>
      </c>
      <c r="AW445" s="18">
        <v>1.05</v>
      </c>
      <c r="AX445" s="20">
        <f t="shared" si="261"/>
        <v>1.05</v>
      </c>
    </row>
    <row r="446" spans="2:51" x14ac:dyDescent="0.3">
      <c r="B446" s="16" t="s">
        <v>457</v>
      </c>
      <c r="C446" s="17">
        <v>53447.946000000004</v>
      </c>
      <c r="D446" s="18">
        <v>60558.574999999997</v>
      </c>
      <c r="E446" s="17">
        <f t="shared" si="247"/>
        <v>7110.6289999999935</v>
      </c>
      <c r="F446" s="17">
        <v>779.13171</v>
      </c>
      <c r="G446" s="18">
        <v>8511.4359999999997</v>
      </c>
      <c r="H446" s="17">
        <f t="shared" si="248"/>
        <v>7732.30429</v>
      </c>
      <c r="I446" s="17">
        <v>13758.9</v>
      </c>
      <c r="J446" s="18">
        <v>0.7</v>
      </c>
      <c r="K446" s="17">
        <f t="shared" si="249"/>
        <v>-13758.199999999999</v>
      </c>
      <c r="L446" s="17">
        <v>0</v>
      </c>
      <c r="M446" s="18">
        <v>0</v>
      </c>
      <c r="N446" s="17">
        <f t="shared" si="231"/>
        <v>0</v>
      </c>
      <c r="O446" s="17">
        <v>0</v>
      </c>
      <c r="P446" s="18">
        <v>0</v>
      </c>
      <c r="Q446" s="17">
        <f t="shared" si="250"/>
        <v>0</v>
      </c>
      <c r="R446" s="17">
        <v>0</v>
      </c>
      <c r="S446" s="18">
        <v>0</v>
      </c>
      <c r="T446" s="17">
        <f t="shared" si="251"/>
        <v>0</v>
      </c>
      <c r="U446" s="17">
        <v>0</v>
      </c>
      <c r="V446" s="18">
        <v>0</v>
      </c>
      <c r="W446" s="17">
        <f t="shared" si="252"/>
        <v>0</v>
      </c>
      <c r="X446" s="17">
        <v>0</v>
      </c>
      <c r="Y446" s="18">
        <v>0</v>
      </c>
      <c r="Z446" s="17">
        <f t="shared" si="253"/>
        <v>0</v>
      </c>
      <c r="AA446" s="17">
        <v>16.5</v>
      </c>
      <c r="AB446" s="18">
        <v>0</v>
      </c>
      <c r="AC446" s="17">
        <f t="shared" si="254"/>
        <v>-16.5</v>
      </c>
      <c r="AD446" s="17">
        <v>304.51400000000001</v>
      </c>
      <c r="AE446" s="18">
        <v>270.238</v>
      </c>
      <c r="AF446" s="17">
        <f t="shared" si="255"/>
        <v>-34.27600000000001</v>
      </c>
      <c r="AG446" s="17">
        <v>0.18260000000000001</v>
      </c>
      <c r="AH446" s="18">
        <v>0.13100000000000001</v>
      </c>
      <c r="AI446" s="17">
        <f t="shared" si="256"/>
        <v>-5.1600000000000007E-2</v>
      </c>
      <c r="AJ446" s="17">
        <v>0</v>
      </c>
      <c r="AK446" s="18">
        <v>0</v>
      </c>
      <c r="AL446" s="17">
        <f t="shared" si="257"/>
        <v>0</v>
      </c>
      <c r="AM446" s="17">
        <v>7103.5061100000003</v>
      </c>
      <c r="AN446" s="18">
        <v>380.41300000000001</v>
      </c>
      <c r="AO446" s="17">
        <f t="shared" si="258"/>
        <v>-6723.0931099999998</v>
      </c>
      <c r="AP446" s="17">
        <v>0</v>
      </c>
      <c r="AQ446" s="18">
        <v>0</v>
      </c>
      <c r="AR446" s="17">
        <f t="shared" si="259"/>
        <v>0</v>
      </c>
      <c r="AS446" s="17">
        <v>0</v>
      </c>
      <c r="AT446" s="18">
        <v>0</v>
      </c>
      <c r="AU446" s="17">
        <f t="shared" si="260"/>
        <v>0</v>
      </c>
      <c r="AV446" s="17">
        <v>60561.275000000001</v>
      </c>
      <c r="AW446" s="18">
        <v>68419.929000000004</v>
      </c>
      <c r="AX446" s="20">
        <f t="shared" si="261"/>
        <v>7858.6540000000023</v>
      </c>
    </row>
    <row r="447" spans="2:51" x14ac:dyDescent="0.3">
      <c r="B447" s="16" t="s">
        <v>310</v>
      </c>
      <c r="C447" s="17">
        <v>5.2999999999999999E-2</v>
      </c>
      <c r="D447" s="18">
        <v>1.8660000000000001</v>
      </c>
      <c r="E447" s="17">
        <f t="shared" si="247"/>
        <v>1.8130000000000002</v>
      </c>
      <c r="F447" s="17">
        <v>912.74127999999996</v>
      </c>
      <c r="G447" s="18">
        <v>2928.364</v>
      </c>
      <c r="H447" s="17">
        <f t="shared" si="248"/>
        <v>2015.6227200000001</v>
      </c>
      <c r="I447" s="17">
        <v>0</v>
      </c>
      <c r="J447" s="18">
        <v>5086.201</v>
      </c>
      <c r="K447" s="17">
        <f t="shared" si="249"/>
        <v>5086.201</v>
      </c>
      <c r="L447" s="17">
        <v>0</v>
      </c>
      <c r="M447" s="18">
        <v>0</v>
      </c>
      <c r="N447" s="17">
        <f t="shared" si="231"/>
        <v>0</v>
      </c>
      <c r="O447" s="17">
        <v>0</v>
      </c>
      <c r="P447" s="18">
        <v>0</v>
      </c>
      <c r="Q447" s="17">
        <f t="shared" si="250"/>
        <v>0</v>
      </c>
      <c r="R447" s="17">
        <v>410.13499999999999</v>
      </c>
      <c r="S447" s="18">
        <v>5855.1279999999997</v>
      </c>
      <c r="T447" s="17">
        <f t="shared" si="251"/>
        <v>5444.9929999999995</v>
      </c>
      <c r="U447" s="17">
        <v>408.52199999999999</v>
      </c>
      <c r="V447" s="18">
        <v>693.54100000000005</v>
      </c>
      <c r="W447" s="17">
        <f t="shared" si="252"/>
        <v>285.01900000000006</v>
      </c>
      <c r="X447" s="17">
        <v>0</v>
      </c>
      <c r="Y447" s="18">
        <v>0</v>
      </c>
      <c r="Z447" s="17">
        <f t="shared" si="253"/>
        <v>0</v>
      </c>
      <c r="AA447" s="17">
        <v>21.7</v>
      </c>
      <c r="AB447" s="18">
        <v>10.54</v>
      </c>
      <c r="AC447" s="17">
        <f t="shared" si="254"/>
        <v>-11.16</v>
      </c>
      <c r="AD447" s="17">
        <v>169.91300000000001</v>
      </c>
      <c r="AE447" s="18">
        <v>1137.5440000000001</v>
      </c>
      <c r="AF447" s="17">
        <f t="shared" si="255"/>
        <v>967.63100000000009</v>
      </c>
      <c r="AG447" s="17">
        <v>0.90403</v>
      </c>
      <c r="AH447" s="18">
        <v>2.9780000000000002</v>
      </c>
      <c r="AI447" s="17">
        <f t="shared" si="256"/>
        <v>2.0739700000000001</v>
      </c>
      <c r="AJ447" s="17">
        <v>0</v>
      </c>
      <c r="AK447" s="18">
        <v>0</v>
      </c>
      <c r="AL447" s="17">
        <f t="shared" si="257"/>
        <v>0</v>
      </c>
      <c r="AM447" s="17">
        <v>307.42203000000001</v>
      </c>
      <c r="AN447" s="18">
        <v>368.22500000000002</v>
      </c>
      <c r="AO447" s="17">
        <f t="shared" si="258"/>
        <v>60.802970000000016</v>
      </c>
      <c r="AP447" s="17">
        <v>0</v>
      </c>
      <c r="AQ447" s="18">
        <v>0</v>
      </c>
      <c r="AR447" s="17">
        <f t="shared" si="259"/>
        <v>0</v>
      </c>
      <c r="AS447" s="17">
        <v>0</v>
      </c>
      <c r="AT447" s="18">
        <v>0</v>
      </c>
      <c r="AU447" s="17">
        <f t="shared" si="260"/>
        <v>0</v>
      </c>
      <c r="AV447" s="17">
        <v>2.7202199999999999</v>
      </c>
      <c r="AW447" s="18">
        <v>642.01599999999996</v>
      </c>
      <c r="AX447" s="20">
        <f t="shared" si="261"/>
        <v>639.29577999999992</v>
      </c>
    </row>
    <row r="448" spans="2:51" x14ac:dyDescent="0.3">
      <c r="B448" s="16" t="s">
        <v>263</v>
      </c>
      <c r="C448" s="17">
        <v>0</v>
      </c>
      <c r="D448" s="18">
        <v>0</v>
      </c>
      <c r="E448" s="17">
        <f t="shared" si="247"/>
        <v>0</v>
      </c>
      <c r="F448" s="17">
        <v>602.58339999999998</v>
      </c>
      <c r="G448" s="18">
        <v>465.846</v>
      </c>
      <c r="H448" s="17">
        <f t="shared" si="248"/>
        <v>-136.73739999999998</v>
      </c>
      <c r="I448" s="17">
        <v>0</v>
      </c>
      <c r="J448" s="18">
        <v>0</v>
      </c>
      <c r="K448" s="17">
        <f t="shared" si="249"/>
        <v>0</v>
      </c>
      <c r="L448" s="17">
        <v>0</v>
      </c>
      <c r="M448" s="18">
        <v>0</v>
      </c>
      <c r="N448" s="17">
        <f t="shared" si="231"/>
        <v>0</v>
      </c>
      <c r="O448" s="17">
        <v>0</v>
      </c>
      <c r="P448" s="18">
        <v>0</v>
      </c>
      <c r="Q448" s="17">
        <f t="shared" si="250"/>
        <v>0</v>
      </c>
      <c r="R448" s="17">
        <v>57.1</v>
      </c>
      <c r="S448" s="18">
        <v>0</v>
      </c>
      <c r="T448" s="17">
        <f t="shared" si="251"/>
        <v>-57.1</v>
      </c>
      <c r="U448" s="17">
        <v>57.1</v>
      </c>
      <c r="V448" s="18">
        <v>0</v>
      </c>
      <c r="W448" s="17">
        <f t="shared" si="252"/>
        <v>-57.1</v>
      </c>
      <c r="X448" s="17">
        <v>0</v>
      </c>
      <c r="Y448" s="18">
        <v>0</v>
      </c>
      <c r="Z448" s="17">
        <f t="shared" si="253"/>
        <v>0</v>
      </c>
      <c r="AA448" s="17">
        <v>0.82399999999999995</v>
      </c>
      <c r="AB448" s="18">
        <v>0.86399999999999999</v>
      </c>
      <c r="AC448" s="17">
        <f t="shared" si="254"/>
        <v>4.0000000000000036E-2</v>
      </c>
      <c r="AD448" s="17">
        <v>40.302</v>
      </c>
      <c r="AE448" s="18">
        <v>109.544</v>
      </c>
      <c r="AF448" s="17">
        <f t="shared" si="255"/>
        <v>69.24199999999999</v>
      </c>
      <c r="AG448" s="17">
        <v>0.39800000000000002</v>
      </c>
      <c r="AH448" s="18">
        <v>0.34399999999999997</v>
      </c>
      <c r="AI448" s="17">
        <f t="shared" si="256"/>
        <v>-5.4000000000000048E-2</v>
      </c>
      <c r="AJ448" s="17">
        <v>0</v>
      </c>
      <c r="AK448" s="18">
        <v>0</v>
      </c>
      <c r="AL448" s="17">
        <f t="shared" si="257"/>
        <v>0</v>
      </c>
      <c r="AM448" s="17">
        <v>503.35140000000001</v>
      </c>
      <c r="AN448" s="18">
        <v>355.09399999999999</v>
      </c>
      <c r="AO448" s="17">
        <f t="shared" si="258"/>
        <v>-148.25740000000002</v>
      </c>
      <c r="AP448" s="17">
        <v>0</v>
      </c>
      <c r="AQ448" s="18">
        <v>0</v>
      </c>
      <c r="AR448" s="17">
        <f t="shared" si="259"/>
        <v>0</v>
      </c>
      <c r="AS448" s="17">
        <v>0</v>
      </c>
      <c r="AT448" s="18">
        <v>0</v>
      </c>
      <c r="AU448" s="17">
        <f t="shared" si="260"/>
        <v>0</v>
      </c>
      <c r="AV448" s="17">
        <v>0.60799999999999998</v>
      </c>
      <c r="AW448" s="18">
        <v>0</v>
      </c>
      <c r="AX448" s="20">
        <f t="shared" si="261"/>
        <v>-0.60799999999999998</v>
      </c>
    </row>
    <row r="449" spans="2:50" x14ac:dyDescent="0.3">
      <c r="B449" s="16" t="s">
        <v>579</v>
      </c>
      <c r="C449" s="17">
        <v>123.0517</v>
      </c>
      <c r="D449" s="18">
        <v>397.99200000000002</v>
      </c>
      <c r="E449" s="17">
        <f t="shared" si="247"/>
        <v>274.94030000000004</v>
      </c>
      <c r="F449" s="17">
        <v>1517.1414299999999</v>
      </c>
      <c r="G449" s="18">
        <v>886.26199999999994</v>
      </c>
      <c r="H449" s="17">
        <f t="shared" si="248"/>
        <v>-630.87942999999996</v>
      </c>
      <c r="I449" s="17">
        <v>0</v>
      </c>
      <c r="J449" s="18">
        <v>1.903</v>
      </c>
      <c r="K449" s="17">
        <f t="shared" si="249"/>
        <v>1.903</v>
      </c>
      <c r="L449" s="17">
        <v>0</v>
      </c>
      <c r="M449" s="18">
        <v>0</v>
      </c>
      <c r="N449" s="17">
        <f t="shared" si="231"/>
        <v>0</v>
      </c>
      <c r="O449" s="17">
        <v>0</v>
      </c>
      <c r="P449" s="18">
        <v>0</v>
      </c>
      <c r="Q449" s="17">
        <f t="shared" si="250"/>
        <v>0</v>
      </c>
      <c r="R449" s="17">
        <v>709.97799999999995</v>
      </c>
      <c r="S449" s="18">
        <v>57.280999999999999</v>
      </c>
      <c r="T449" s="17">
        <f t="shared" si="251"/>
        <v>-652.697</v>
      </c>
      <c r="U449" s="17">
        <v>9.5399999999999991</v>
      </c>
      <c r="V449" s="18">
        <v>56.011000000000003</v>
      </c>
      <c r="W449" s="17">
        <f t="shared" si="252"/>
        <v>46.471000000000004</v>
      </c>
      <c r="X449" s="17">
        <v>0</v>
      </c>
      <c r="Y449" s="18">
        <v>1.903</v>
      </c>
      <c r="Z449" s="17">
        <f t="shared" si="253"/>
        <v>1.903</v>
      </c>
      <c r="AA449" s="17">
        <v>0</v>
      </c>
      <c r="AB449" s="18">
        <v>21.094000000000001</v>
      </c>
      <c r="AC449" s="17">
        <f t="shared" si="254"/>
        <v>21.094000000000001</v>
      </c>
      <c r="AD449" s="17">
        <v>306.14400000000001</v>
      </c>
      <c r="AE449" s="18">
        <v>296.26799999999997</v>
      </c>
      <c r="AF449" s="17">
        <f t="shared" si="255"/>
        <v>-9.8760000000000332</v>
      </c>
      <c r="AG449" s="17">
        <v>16.026869999999999</v>
      </c>
      <c r="AH449" s="18">
        <v>88.98</v>
      </c>
      <c r="AI449" s="17">
        <f t="shared" si="256"/>
        <v>72.953130000000002</v>
      </c>
      <c r="AJ449" s="17">
        <v>10.92726</v>
      </c>
      <c r="AK449" s="18">
        <v>453.19900000000001</v>
      </c>
      <c r="AL449" s="17">
        <f t="shared" si="257"/>
        <v>442.27174000000002</v>
      </c>
      <c r="AM449" s="17">
        <v>222.32900000000001</v>
      </c>
      <c r="AN449" s="18">
        <v>351.20800000000003</v>
      </c>
      <c r="AO449" s="17">
        <f t="shared" si="258"/>
        <v>128.87900000000002</v>
      </c>
      <c r="AP449" s="17">
        <v>0</v>
      </c>
      <c r="AQ449" s="18">
        <v>1.2E-2</v>
      </c>
      <c r="AR449" s="17">
        <f t="shared" si="259"/>
        <v>1.2E-2</v>
      </c>
      <c r="AS449" s="17">
        <v>0</v>
      </c>
      <c r="AT449" s="18">
        <v>0</v>
      </c>
      <c r="AU449" s="17">
        <f t="shared" si="260"/>
        <v>0</v>
      </c>
      <c r="AV449" s="17">
        <v>374.78800000000001</v>
      </c>
      <c r="AW449" s="18">
        <v>16.222999999999999</v>
      </c>
      <c r="AX449" s="20">
        <f t="shared" si="261"/>
        <v>-358.565</v>
      </c>
    </row>
    <row r="450" spans="2:50" x14ac:dyDescent="0.3">
      <c r="B450" s="16" t="s">
        <v>316</v>
      </c>
      <c r="C450" s="17">
        <v>0</v>
      </c>
      <c r="D450" s="18">
        <v>0</v>
      </c>
      <c r="E450" s="17">
        <f t="shared" si="247"/>
        <v>0</v>
      </c>
      <c r="F450" s="17">
        <v>588.67384200000004</v>
      </c>
      <c r="G450" s="18">
        <v>358.77499999999998</v>
      </c>
      <c r="H450" s="17">
        <f t="shared" si="248"/>
        <v>-229.89884200000006</v>
      </c>
      <c r="I450" s="17">
        <v>0</v>
      </c>
      <c r="J450" s="18">
        <v>0</v>
      </c>
      <c r="K450" s="17">
        <f t="shared" si="249"/>
        <v>0</v>
      </c>
      <c r="L450" s="17">
        <v>0</v>
      </c>
      <c r="M450" s="18">
        <v>0</v>
      </c>
      <c r="N450" s="17">
        <f t="shared" si="231"/>
        <v>0</v>
      </c>
      <c r="O450" s="17">
        <v>0</v>
      </c>
      <c r="P450" s="18">
        <v>0</v>
      </c>
      <c r="Q450" s="17">
        <f t="shared" si="250"/>
        <v>0</v>
      </c>
      <c r="R450" s="17">
        <v>0</v>
      </c>
      <c r="S450" s="18">
        <v>0</v>
      </c>
      <c r="T450" s="17">
        <f t="shared" si="251"/>
        <v>0</v>
      </c>
      <c r="U450" s="17">
        <v>0</v>
      </c>
      <c r="V450" s="18">
        <v>0</v>
      </c>
      <c r="W450" s="17">
        <f t="shared" si="252"/>
        <v>0</v>
      </c>
      <c r="X450" s="17">
        <v>0</v>
      </c>
      <c r="Y450" s="18">
        <v>0</v>
      </c>
      <c r="Z450" s="17">
        <f t="shared" si="253"/>
        <v>0</v>
      </c>
      <c r="AA450" s="17">
        <v>10.7</v>
      </c>
      <c r="AB450" s="18">
        <v>0</v>
      </c>
      <c r="AC450" s="17">
        <f t="shared" si="254"/>
        <v>-10.7</v>
      </c>
      <c r="AD450" s="17">
        <v>64.132000000000005</v>
      </c>
      <c r="AE450" s="18">
        <v>9.2850000000000001</v>
      </c>
      <c r="AF450" s="17">
        <f t="shared" si="255"/>
        <v>-54.847000000000008</v>
      </c>
      <c r="AG450" s="17">
        <v>0.13300000000000001</v>
      </c>
      <c r="AH450" s="18">
        <v>0.1</v>
      </c>
      <c r="AI450" s="17">
        <f t="shared" si="256"/>
        <v>-3.3000000000000002E-2</v>
      </c>
      <c r="AJ450" s="17">
        <v>0</v>
      </c>
      <c r="AK450" s="18">
        <v>0</v>
      </c>
      <c r="AL450" s="17">
        <f t="shared" si="257"/>
        <v>0</v>
      </c>
      <c r="AM450" s="17">
        <v>511.69284199999998</v>
      </c>
      <c r="AN450" s="18">
        <v>348.43799999999999</v>
      </c>
      <c r="AO450" s="17">
        <f t="shared" si="258"/>
        <v>-163.254842</v>
      </c>
      <c r="AP450" s="17">
        <v>0</v>
      </c>
      <c r="AQ450" s="18">
        <v>0</v>
      </c>
      <c r="AR450" s="17">
        <f t="shared" si="259"/>
        <v>0</v>
      </c>
      <c r="AS450" s="17">
        <v>0</v>
      </c>
      <c r="AT450" s="18">
        <v>0</v>
      </c>
      <c r="AU450" s="17">
        <f t="shared" si="260"/>
        <v>0</v>
      </c>
      <c r="AV450" s="17">
        <v>2.016</v>
      </c>
      <c r="AW450" s="18">
        <v>0.95199999999999996</v>
      </c>
      <c r="AX450" s="20">
        <f t="shared" si="261"/>
        <v>-1.0640000000000001</v>
      </c>
    </row>
    <row r="451" spans="2:50" x14ac:dyDescent="0.3">
      <c r="B451" s="16" t="s">
        <v>215</v>
      </c>
      <c r="C451" s="17">
        <v>0</v>
      </c>
      <c r="D451" s="18">
        <v>0</v>
      </c>
      <c r="E451" s="17">
        <f t="shared" si="247"/>
        <v>0</v>
      </c>
      <c r="F451" s="17">
        <v>1618.469196</v>
      </c>
      <c r="G451" s="18">
        <v>3590.1860000000001</v>
      </c>
      <c r="H451" s="17">
        <f t="shared" si="248"/>
        <v>1971.7168040000001</v>
      </c>
      <c r="I451" s="17">
        <v>0</v>
      </c>
      <c r="J451" s="18">
        <v>0</v>
      </c>
      <c r="K451" s="17">
        <f t="shared" si="249"/>
        <v>0</v>
      </c>
      <c r="L451" s="17">
        <v>0</v>
      </c>
      <c r="M451" s="18">
        <v>0</v>
      </c>
      <c r="N451" s="17">
        <f t="shared" si="231"/>
        <v>0</v>
      </c>
      <c r="O451" s="17">
        <v>0</v>
      </c>
      <c r="P451" s="18">
        <v>0</v>
      </c>
      <c r="Q451" s="17">
        <f t="shared" si="250"/>
        <v>0</v>
      </c>
      <c r="R451" s="17">
        <v>31.094999999999999</v>
      </c>
      <c r="S451" s="18">
        <v>37.512999999999998</v>
      </c>
      <c r="T451" s="17">
        <f t="shared" si="251"/>
        <v>6.4179999999999993</v>
      </c>
      <c r="U451" s="17">
        <v>31.094999999999999</v>
      </c>
      <c r="V451" s="18">
        <v>36.113</v>
      </c>
      <c r="W451" s="17">
        <f t="shared" si="252"/>
        <v>5.0180000000000007</v>
      </c>
      <c r="X451" s="17">
        <v>0</v>
      </c>
      <c r="Y451" s="18">
        <v>0</v>
      </c>
      <c r="Z451" s="17">
        <f t="shared" si="253"/>
        <v>0</v>
      </c>
      <c r="AA451" s="17">
        <v>23.2</v>
      </c>
      <c r="AB451" s="18">
        <v>1.6E-2</v>
      </c>
      <c r="AC451" s="17">
        <f t="shared" si="254"/>
        <v>-23.184000000000001</v>
      </c>
      <c r="AD451" s="17">
        <v>1033.6562650000001</v>
      </c>
      <c r="AE451" s="18">
        <v>3108.904</v>
      </c>
      <c r="AF451" s="17">
        <f t="shared" si="255"/>
        <v>2075.2477349999999</v>
      </c>
      <c r="AG451" s="17">
        <v>39.168430999999998</v>
      </c>
      <c r="AH451" s="18">
        <v>86.445999999999998</v>
      </c>
      <c r="AI451" s="17">
        <f t="shared" si="256"/>
        <v>47.277569</v>
      </c>
      <c r="AJ451" s="17">
        <v>0</v>
      </c>
      <c r="AK451" s="18">
        <v>0</v>
      </c>
      <c r="AL451" s="17">
        <f t="shared" si="257"/>
        <v>0</v>
      </c>
      <c r="AM451" s="17">
        <v>484.40550000000002</v>
      </c>
      <c r="AN451" s="18">
        <v>344.94200000000001</v>
      </c>
      <c r="AO451" s="17">
        <f t="shared" si="258"/>
        <v>-139.46350000000001</v>
      </c>
      <c r="AP451" s="17">
        <v>0</v>
      </c>
      <c r="AQ451" s="18">
        <v>0</v>
      </c>
      <c r="AR451" s="17">
        <f t="shared" si="259"/>
        <v>0</v>
      </c>
      <c r="AS451" s="17">
        <v>0</v>
      </c>
      <c r="AT451" s="18">
        <v>0</v>
      </c>
      <c r="AU451" s="17">
        <f t="shared" si="260"/>
        <v>0</v>
      </c>
      <c r="AV451" s="17">
        <v>6.944</v>
      </c>
      <c r="AW451" s="18">
        <v>12.365</v>
      </c>
      <c r="AX451" s="20">
        <f t="shared" si="261"/>
        <v>5.4210000000000003</v>
      </c>
    </row>
    <row r="452" spans="2:50" x14ac:dyDescent="0.3">
      <c r="B452" s="16" t="s">
        <v>415</v>
      </c>
      <c r="C452" s="17">
        <v>1.0399999999999999E-3</v>
      </c>
      <c r="D452" s="18">
        <v>166.352</v>
      </c>
      <c r="E452" s="17">
        <f t="shared" si="247"/>
        <v>166.35096000000001</v>
      </c>
      <c r="F452" s="17">
        <v>649.5367</v>
      </c>
      <c r="G452" s="18">
        <v>512.4</v>
      </c>
      <c r="H452" s="17">
        <f t="shared" si="248"/>
        <v>-137.13670000000002</v>
      </c>
      <c r="I452" s="17">
        <v>0</v>
      </c>
      <c r="J452" s="18">
        <v>0</v>
      </c>
      <c r="K452" s="17">
        <f t="shared" si="249"/>
        <v>0</v>
      </c>
      <c r="L452" s="17">
        <v>0</v>
      </c>
      <c r="M452" s="18">
        <v>0</v>
      </c>
      <c r="N452" s="17">
        <f t="shared" si="231"/>
        <v>0</v>
      </c>
      <c r="O452" s="17">
        <v>0</v>
      </c>
      <c r="P452" s="18">
        <v>0.4</v>
      </c>
      <c r="Q452" s="17">
        <f t="shared" si="250"/>
        <v>0.4</v>
      </c>
      <c r="R452" s="17">
        <v>131</v>
      </c>
      <c r="S452" s="18">
        <v>1.5409999999999999</v>
      </c>
      <c r="T452" s="17">
        <f t="shared" si="251"/>
        <v>-129.459</v>
      </c>
      <c r="U452" s="17">
        <v>0</v>
      </c>
      <c r="V452" s="18">
        <v>0.36399999999999999</v>
      </c>
      <c r="W452" s="17">
        <f t="shared" si="252"/>
        <v>0.36399999999999999</v>
      </c>
      <c r="X452" s="17">
        <v>0</v>
      </c>
      <c r="Y452" s="18">
        <v>4.8719999999999999</v>
      </c>
      <c r="Z452" s="17">
        <f t="shared" si="253"/>
        <v>4.8719999999999999</v>
      </c>
      <c r="AA452" s="17">
        <v>0</v>
      </c>
      <c r="AB452" s="18">
        <v>0.41799999999999998</v>
      </c>
      <c r="AC452" s="17">
        <f t="shared" si="254"/>
        <v>0.41799999999999998</v>
      </c>
      <c r="AD452" s="17">
        <v>95.698999999999998</v>
      </c>
      <c r="AE452" s="18">
        <v>103.62</v>
      </c>
      <c r="AF452" s="17">
        <f t="shared" si="255"/>
        <v>7.9210000000000065</v>
      </c>
      <c r="AG452" s="17">
        <v>60.360140000000001</v>
      </c>
      <c r="AH452" s="18">
        <v>66.06</v>
      </c>
      <c r="AI452" s="17">
        <f t="shared" si="256"/>
        <v>5.699860000000001</v>
      </c>
      <c r="AJ452" s="17">
        <v>3.665</v>
      </c>
      <c r="AK452" s="18">
        <v>7.2350000000000003</v>
      </c>
      <c r="AL452" s="17">
        <f t="shared" si="257"/>
        <v>3.5700000000000003</v>
      </c>
      <c r="AM452" s="17">
        <v>192.5136</v>
      </c>
      <c r="AN452" s="18">
        <v>344.30900000000003</v>
      </c>
      <c r="AO452" s="17">
        <f t="shared" si="258"/>
        <v>151.79540000000003</v>
      </c>
      <c r="AP452" s="17">
        <v>0</v>
      </c>
      <c r="AQ452" s="18">
        <v>0</v>
      </c>
      <c r="AR452" s="17">
        <f t="shared" si="259"/>
        <v>0</v>
      </c>
      <c r="AS452" s="17">
        <v>0</v>
      </c>
      <c r="AT452" s="18">
        <v>0</v>
      </c>
      <c r="AU452" s="17">
        <f t="shared" si="260"/>
        <v>0</v>
      </c>
      <c r="AV452" s="17">
        <v>166.3</v>
      </c>
      <c r="AW452" s="18">
        <v>150.697</v>
      </c>
      <c r="AX452" s="20">
        <f t="shared" si="261"/>
        <v>-15.603000000000009</v>
      </c>
    </row>
    <row r="453" spans="2:50" x14ac:dyDescent="0.3">
      <c r="B453" s="16" t="s">
        <v>236</v>
      </c>
      <c r="C453" s="17">
        <v>29.67</v>
      </c>
      <c r="D453" s="18">
        <v>37.520000000000003</v>
      </c>
      <c r="E453" s="17">
        <f t="shared" si="247"/>
        <v>7.8500000000000014</v>
      </c>
      <c r="F453" s="17">
        <v>4485.1368540000003</v>
      </c>
      <c r="G453" s="18">
        <v>3050.6120000000001</v>
      </c>
      <c r="H453" s="17">
        <f t="shared" si="248"/>
        <v>-1434.5248540000002</v>
      </c>
      <c r="I453" s="17">
        <v>0</v>
      </c>
      <c r="J453" s="18">
        <v>0</v>
      </c>
      <c r="K453" s="17">
        <f t="shared" si="249"/>
        <v>0</v>
      </c>
      <c r="L453" s="17">
        <v>0</v>
      </c>
      <c r="M453" s="18">
        <v>0</v>
      </c>
      <c r="N453" s="17">
        <f t="shared" si="231"/>
        <v>0</v>
      </c>
      <c r="O453" s="17">
        <v>0</v>
      </c>
      <c r="P453" s="18">
        <v>0</v>
      </c>
      <c r="Q453" s="17">
        <f t="shared" si="250"/>
        <v>0</v>
      </c>
      <c r="R453" s="17">
        <v>4165.607</v>
      </c>
      <c r="S453" s="18">
        <v>2725.3820000000001</v>
      </c>
      <c r="T453" s="17">
        <f t="shared" si="251"/>
        <v>-1440.2249999999999</v>
      </c>
      <c r="U453" s="17">
        <v>39.917000000000002</v>
      </c>
      <c r="V453" s="18">
        <v>7.2</v>
      </c>
      <c r="W453" s="17">
        <f t="shared" si="252"/>
        <v>-32.716999999999999</v>
      </c>
      <c r="X453" s="17">
        <v>0</v>
      </c>
      <c r="Y453" s="18">
        <v>0</v>
      </c>
      <c r="Z453" s="17">
        <f t="shared" si="253"/>
        <v>0</v>
      </c>
      <c r="AA453" s="17">
        <v>0</v>
      </c>
      <c r="AB453" s="18">
        <v>2.56</v>
      </c>
      <c r="AC453" s="17">
        <f t="shared" si="254"/>
        <v>2.56</v>
      </c>
      <c r="AD453" s="17">
        <v>3.7080000000000002</v>
      </c>
      <c r="AE453" s="18">
        <v>4.9459999999999997</v>
      </c>
      <c r="AF453" s="17">
        <f t="shared" si="255"/>
        <v>1.2379999999999995</v>
      </c>
      <c r="AG453" s="17">
        <v>0.84699999999999998</v>
      </c>
      <c r="AH453" s="18">
        <v>0.48</v>
      </c>
      <c r="AI453" s="17">
        <f t="shared" si="256"/>
        <v>-0.36699999999999999</v>
      </c>
      <c r="AJ453" s="17">
        <v>0</v>
      </c>
      <c r="AK453" s="18">
        <v>0</v>
      </c>
      <c r="AL453" s="17">
        <f t="shared" si="257"/>
        <v>0</v>
      </c>
      <c r="AM453" s="17">
        <v>307.01485400000001</v>
      </c>
      <c r="AN453" s="18">
        <v>341.55799999999999</v>
      </c>
      <c r="AO453" s="17">
        <f t="shared" si="258"/>
        <v>34.543145999999979</v>
      </c>
      <c r="AP453" s="17">
        <v>0</v>
      </c>
      <c r="AQ453" s="18">
        <v>0</v>
      </c>
      <c r="AR453" s="17">
        <f t="shared" si="259"/>
        <v>0</v>
      </c>
      <c r="AS453" s="17">
        <v>0</v>
      </c>
      <c r="AT453" s="18">
        <v>0</v>
      </c>
      <c r="AU453" s="17">
        <f t="shared" si="260"/>
        <v>0</v>
      </c>
      <c r="AV453" s="17">
        <v>37.630000000000003</v>
      </c>
      <c r="AW453" s="18">
        <v>13.206</v>
      </c>
      <c r="AX453" s="20">
        <f t="shared" si="261"/>
        <v>-24.424000000000003</v>
      </c>
    </row>
    <row r="454" spans="2:50" x14ac:dyDescent="0.3">
      <c r="B454" s="16" t="s">
        <v>134</v>
      </c>
      <c r="C454" s="17">
        <v>0</v>
      </c>
      <c r="D454" s="18">
        <v>244633.527</v>
      </c>
      <c r="E454" s="17">
        <f t="shared" si="247"/>
        <v>244633.527</v>
      </c>
      <c r="F454" s="17">
        <v>285.44675000000001</v>
      </c>
      <c r="G454" s="18">
        <v>17237.385999999999</v>
      </c>
      <c r="H454" s="17">
        <f t="shared" si="248"/>
        <v>16951.939249999999</v>
      </c>
      <c r="I454" s="17">
        <v>0</v>
      </c>
      <c r="J454" s="18">
        <v>34650.936999999998</v>
      </c>
      <c r="K454" s="17">
        <f t="shared" si="249"/>
        <v>34650.936999999998</v>
      </c>
      <c r="L454" s="17">
        <v>0</v>
      </c>
      <c r="M454" s="18">
        <v>0</v>
      </c>
      <c r="N454" s="17">
        <f t="shared" si="231"/>
        <v>0</v>
      </c>
      <c r="O454" s="17">
        <v>0</v>
      </c>
      <c r="P454" s="18">
        <v>0</v>
      </c>
      <c r="Q454" s="17">
        <f t="shared" si="250"/>
        <v>0</v>
      </c>
      <c r="R454" s="17">
        <v>20.34</v>
      </c>
      <c r="S454" s="18">
        <v>0.8</v>
      </c>
      <c r="T454" s="17">
        <f t="shared" si="251"/>
        <v>-19.54</v>
      </c>
      <c r="U454" s="17">
        <v>0</v>
      </c>
      <c r="V454" s="18">
        <v>0</v>
      </c>
      <c r="W454" s="17">
        <f t="shared" si="252"/>
        <v>0</v>
      </c>
      <c r="X454" s="17">
        <v>0</v>
      </c>
      <c r="Y454" s="18">
        <v>14.395</v>
      </c>
      <c r="Z454" s="17">
        <f t="shared" si="253"/>
        <v>14.395</v>
      </c>
      <c r="AA454" s="17">
        <v>0</v>
      </c>
      <c r="AB454" s="18">
        <v>0</v>
      </c>
      <c r="AC454" s="17">
        <f t="shared" si="254"/>
        <v>0</v>
      </c>
      <c r="AD454" s="17">
        <v>1.302</v>
      </c>
      <c r="AE454" s="18">
        <v>11187.23</v>
      </c>
      <c r="AF454" s="17">
        <f t="shared" si="255"/>
        <v>11185.928</v>
      </c>
      <c r="AG454" s="17">
        <v>1.722</v>
      </c>
      <c r="AH454" s="18">
        <v>5674.125</v>
      </c>
      <c r="AI454" s="17">
        <f t="shared" si="256"/>
        <v>5672.4030000000002</v>
      </c>
      <c r="AJ454" s="17">
        <v>32.726999999999997</v>
      </c>
      <c r="AK454" s="18">
        <v>22.75</v>
      </c>
      <c r="AL454" s="17">
        <f t="shared" si="257"/>
        <v>-9.9769999999999968</v>
      </c>
      <c r="AM454" s="17">
        <v>227.58375000000001</v>
      </c>
      <c r="AN454" s="18">
        <v>338.08600000000001</v>
      </c>
      <c r="AO454" s="17">
        <f t="shared" si="258"/>
        <v>110.50225</v>
      </c>
      <c r="AP454" s="17">
        <v>0</v>
      </c>
      <c r="AQ454" s="18">
        <v>0</v>
      </c>
      <c r="AR454" s="17">
        <f t="shared" si="259"/>
        <v>0</v>
      </c>
      <c r="AS454" s="17">
        <v>0</v>
      </c>
      <c r="AT454" s="18">
        <v>0</v>
      </c>
      <c r="AU454" s="17">
        <f t="shared" si="260"/>
        <v>0</v>
      </c>
      <c r="AV454" s="17">
        <v>1.772</v>
      </c>
      <c r="AW454" s="18">
        <v>279284.46399999998</v>
      </c>
      <c r="AX454" s="20">
        <f t="shared" si="261"/>
        <v>279282.69199999998</v>
      </c>
    </row>
    <row r="455" spans="2:50" x14ac:dyDescent="0.3">
      <c r="B455" s="16" t="s">
        <v>264</v>
      </c>
      <c r="C455" s="17">
        <v>0.1149</v>
      </c>
      <c r="D455" s="18">
        <v>4.0000000000000001E-3</v>
      </c>
      <c r="E455" s="17">
        <f t="shared" si="247"/>
        <v>-0.1109</v>
      </c>
      <c r="F455" s="17">
        <v>167.31342000000001</v>
      </c>
      <c r="G455" s="18">
        <v>412.35199999999998</v>
      </c>
      <c r="H455" s="17">
        <f t="shared" si="248"/>
        <v>245.03857999999997</v>
      </c>
      <c r="I455" s="17">
        <v>4905.0600000000004</v>
      </c>
      <c r="J455" s="18">
        <v>0</v>
      </c>
      <c r="K455" s="17">
        <f t="shared" si="249"/>
        <v>-4905.0600000000004</v>
      </c>
      <c r="L455" s="17">
        <v>0</v>
      </c>
      <c r="M455" s="18">
        <v>0</v>
      </c>
      <c r="N455" s="17">
        <f t="shared" si="231"/>
        <v>0</v>
      </c>
      <c r="O455" s="17">
        <v>0</v>
      </c>
      <c r="P455" s="18">
        <v>0</v>
      </c>
      <c r="Q455" s="17">
        <f t="shared" si="250"/>
        <v>0</v>
      </c>
      <c r="R455" s="17">
        <v>0.15</v>
      </c>
      <c r="S455" s="18">
        <v>0</v>
      </c>
      <c r="T455" s="17">
        <f t="shared" si="251"/>
        <v>-0.15</v>
      </c>
      <c r="U455" s="17">
        <v>0.15</v>
      </c>
      <c r="V455" s="18">
        <v>0</v>
      </c>
      <c r="W455" s="17">
        <f t="shared" si="252"/>
        <v>-0.15</v>
      </c>
      <c r="X455" s="17">
        <v>0</v>
      </c>
      <c r="Y455" s="18">
        <v>0</v>
      </c>
      <c r="Z455" s="17">
        <f t="shared" si="253"/>
        <v>0</v>
      </c>
      <c r="AA455" s="17">
        <v>0</v>
      </c>
      <c r="AB455" s="18">
        <v>0</v>
      </c>
      <c r="AC455" s="17">
        <f t="shared" si="254"/>
        <v>0</v>
      </c>
      <c r="AD455" s="17">
        <v>1.1357999999999999</v>
      </c>
      <c r="AE455" s="18">
        <v>58.764000000000003</v>
      </c>
      <c r="AF455" s="17">
        <f t="shared" si="255"/>
        <v>57.6282</v>
      </c>
      <c r="AG455" s="17">
        <v>2.7774200000000002</v>
      </c>
      <c r="AH455" s="18">
        <v>8.7780000000000005</v>
      </c>
      <c r="AI455" s="17">
        <f t="shared" si="256"/>
        <v>6.0005800000000002</v>
      </c>
      <c r="AJ455" s="17">
        <v>0</v>
      </c>
      <c r="AK455" s="18">
        <v>1.5</v>
      </c>
      <c r="AL455" s="17">
        <f t="shared" si="257"/>
        <v>1.5</v>
      </c>
      <c r="AM455" s="17">
        <v>160.04669999999999</v>
      </c>
      <c r="AN455" s="18">
        <v>335.04899999999998</v>
      </c>
      <c r="AO455" s="17">
        <f t="shared" si="258"/>
        <v>175.00229999999999</v>
      </c>
      <c r="AP455" s="17">
        <v>0</v>
      </c>
      <c r="AQ455" s="18">
        <v>0</v>
      </c>
      <c r="AR455" s="17">
        <f t="shared" si="259"/>
        <v>0</v>
      </c>
      <c r="AS455" s="17">
        <v>0</v>
      </c>
      <c r="AT455" s="18">
        <v>0</v>
      </c>
      <c r="AU455" s="17">
        <f t="shared" si="260"/>
        <v>0</v>
      </c>
      <c r="AV455" s="17">
        <v>4908.3783999999996</v>
      </c>
      <c r="AW455" s="18">
        <v>8.2650000000000006</v>
      </c>
      <c r="AX455" s="20">
        <f t="shared" si="261"/>
        <v>-4900.1133999999993</v>
      </c>
    </row>
    <row r="456" spans="2:50" x14ac:dyDescent="0.3">
      <c r="B456" s="16" t="s">
        <v>353</v>
      </c>
      <c r="C456" s="17">
        <v>0.63100000000000001</v>
      </c>
      <c r="D456" s="18">
        <v>0</v>
      </c>
      <c r="E456" s="17">
        <f t="shared" si="247"/>
        <v>-0.63100000000000001</v>
      </c>
      <c r="F456" s="17">
        <v>666.1635</v>
      </c>
      <c r="G456" s="18">
        <v>749.36</v>
      </c>
      <c r="H456" s="17">
        <f t="shared" si="248"/>
        <v>83.196500000000015</v>
      </c>
      <c r="I456" s="17">
        <v>0</v>
      </c>
      <c r="J456" s="18">
        <v>0</v>
      </c>
      <c r="K456" s="17">
        <f t="shared" si="249"/>
        <v>0</v>
      </c>
      <c r="L456" s="17">
        <v>0</v>
      </c>
      <c r="M456" s="18">
        <v>0</v>
      </c>
      <c r="N456" s="17">
        <f t="shared" ref="N456:N519" si="262">M456-L456</f>
        <v>0</v>
      </c>
      <c r="O456" s="17">
        <v>0</v>
      </c>
      <c r="P456" s="18">
        <v>0</v>
      </c>
      <c r="Q456" s="17">
        <f t="shared" si="250"/>
        <v>0</v>
      </c>
      <c r="R456" s="17">
        <v>1.5449999999999999</v>
      </c>
      <c r="S456" s="18">
        <v>1.256</v>
      </c>
      <c r="T456" s="17">
        <f t="shared" si="251"/>
        <v>-0.28899999999999992</v>
      </c>
      <c r="U456" s="17">
        <v>0</v>
      </c>
      <c r="V456" s="18">
        <v>1.1000000000000001</v>
      </c>
      <c r="W456" s="17">
        <f t="shared" si="252"/>
        <v>1.1000000000000001</v>
      </c>
      <c r="X456" s="17">
        <v>0</v>
      </c>
      <c r="Y456" s="18">
        <v>0</v>
      </c>
      <c r="Z456" s="17">
        <f t="shared" si="253"/>
        <v>0</v>
      </c>
      <c r="AA456" s="17">
        <v>0</v>
      </c>
      <c r="AB456" s="18">
        <v>0</v>
      </c>
      <c r="AC456" s="17">
        <f t="shared" si="254"/>
        <v>0</v>
      </c>
      <c r="AD456" s="17">
        <v>291</v>
      </c>
      <c r="AE456" s="18">
        <v>236.31</v>
      </c>
      <c r="AF456" s="17">
        <f t="shared" si="255"/>
        <v>-54.69</v>
      </c>
      <c r="AG456" s="17">
        <v>1.5641</v>
      </c>
      <c r="AH456" s="18">
        <v>178.75700000000001</v>
      </c>
      <c r="AI456" s="17">
        <f t="shared" si="256"/>
        <v>177.19290000000001</v>
      </c>
      <c r="AJ456" s="17">
        <v>0</v>
      </c>
      <c r="AK456" s="18">
        <v>0</v>
      </c>
      <c r="AL456" s="17">
        <f t="shared" si="257"/>
        <v>0</v>
      </c>
      <c r="AM456" s="17">
        <v>328.4794</v>
      </c>
      <c r="AN456" s="18">
        <v>333.03699999999998</v>
      </c>
      <c r="AO456" s="17">
        <f t="shared" si="258"/>
        <v>4.5575999999999794</v>
      </c>
      <c r="AP456" s="17">
        <v>0</v>
      </c>
      <c r="AQ456" s="18">
        <v>0</v>
      </c>
      <c r="AR456" s="17">
        <f t="shared" si="259"/>
        <v>0</v>
      </c>
      <c r="AS456" s="17">
        <v>0</v>
      </c>
      <c r="AT456" s="18">
        <v>0</v>
      </c>
      <c r="AU456" s="17">
        <f t="shared" si="260"/>
        <v>0</v>
      </c>
      <c r="AV456" s="17">
        <v>44.206000000000003</v>
      </c>
      <c r="AW456" s="18">
        <v>0</v>
      </c>
      <c r="AX456" s="20">
        <f t="shared" si="261"/>
        <v>-44.206000000000003</v>
      </c>
    </row>
    <row r="457" spans="2:50" x14ac:dyDescent="0.3">
      <c r="B457" s="16" t="s">
        <v>355</v>
      </c>
      <c r="C457" s="17">
        <v>0</v>
      </c>
      <c r="D457" s="18">
        <v>0.2</v>
      </c>
      <c r="E457" s="17">
        <f t="shared" si="247"/>
        <v>0.2</v>
      </c>
      <c r="F457" s="17">
        <v>22781.705999999998</v>
      </c>
      <c r="G457" s="18">
        <v>225322.90100000001</v>
      </c>
      <c r="H457" s="17">
        <f t="shared" si="248"/>
        <v>202541.19500000001</v>
      </c>
      <c r="I457" s="17">
        <v>0</v>
      </c>
      <c r="J457" s="18">
        <v>0</v>
      </c>
      <c r="K457" s="17">
        <f t="shared" si="249"/>
        <v>0</v>
      </c>
      <c r="L457" s="17">
        <v>0</v>
      </c>
      <c r="M457" s="18">
        <v>0</v>
      </c>
      <c r="N457" s="17">
        <f t="shared" si="262"/>
        <v>0</v>
      </c>
      <c r="O457" s="17">
        <v>0</v>
      </c>
      <c r="P457" s="18">
        <v>0</v>
      </c>
      <c r="Q457" s="17">
        <f t="shared" si="250"/>
        <v>0</v>
      </c>
      <c r="R457" s="17">
        <v>0</v>
      </c>
      <c r="S457" s="18">
        <v>12604.4</v>
      </c>
      <c r="T457" s="17">
        <f t="shared" si="251"/>
        <v>12604.4</v>
      </c>
      <c r="U457" s="17">
        <v>0</v>
      </c>
      <c r="V457" s="18">
        <v>12604.4</v>
      </c>
      <c r="W457" s="17">
        <f t="shared" si="252"/>
        <v>12604.4</v>
      </c>
      <c r="X457" s="17">
        <v>0</v>
      </c>
      <c r="Y457" s="18">
        <v>0</v>
      </c>
      <c r="Z457" s="17">
        <f t="shared" si="253"/>
        <v>0</v>
      </c>
      <c r="AA457" s="17">
        <v>1.02</v>
      </c>
      <c r="AB457" s="18">
        <v>1.04</v>
      </c>
      <c r="AC457" s="17">
        <f t="shared" si="254"/>
        <v>2.0000000000000018E-2</v>
      </c>
      <c r="AD457" s="17">
        <v>22609.5</v>
      </c>
      <c r="AE457" s="18">
        <v>212355.20000000001</v>
      </c>
      <c r="AF457" s="17">
        <f t="shared" si="255"/>
        <v>189745.7</v>
      </c>
      <c r="AG457" s="17">
        <v>7.0860000000000003</v>
      </c>
      <c r="AH457" s="18">
        <v>31.661000000000001</v>
      </c>
      <c r="AI457" s="17">
        <f t="shared" si="256"/>
        <v>24.575000000000003</v>
      </c>
      <c r="AJ457" s="17">
        <v>0</v>
      </c>
      <c r="AK457" s="18">
        <v>0</v>
      </c>
      <c r="AL457" s="17">
        <f t="shared" si="257"/>
        <v>0</v>
      </c>
      <c r="AM457" s="17">
        <v>163.9</v>
      </c>
      <c r="AN457" s="18">
        <v>330.5</v>
      </c>
      <c r="AO457" s="17">
        <f t="shared" si="258"/>
        <v>166.6</v>
      </c>
      <c r="AP457" s="17">
        <v>0</v>
      </c>
      <c r="AQ457" s="18">
        <v>0</v>
      </c>
      <c r="AR457" s="17">
        <f t="shared" si="259"/>
        <v>0</v>
      </c>
      <c r="AS457" s="17">
        <v>0</v>
      </c>
      <c r="AT457" s="18">
        <v>0</v>
      </c>
      <c r="AU457" s="17">
        <f t="shared" si="260"/>
        <v>0</v>
      </c>
      <c r="AV457" s="17">
        <v>0.2</v>
      </c>
      <c r="AW457" s="18">
        <v>0.3</v>
      </c>
      <c r="AX457" s="20">
        <f t="shared" si="261"/>
        <v>9.9999999999999978E-2</v>
      </c>
    </row>
    <row r="458" spans="2:50" x14ac:dyDescent="0.3">
      <c r="B458" s="16" t="s">
        <v>305</v>
      </c>
      <c r="C458" s="17">
        <v>4.5179999999999998</v>
      </c>
      <c r="D458" s="18">
        <v>0</v>
      </c>
      <c r="E458" s="17">
        <f t="shared" si="247"/>
        <v>-4.5179999999999998</v>
      </c>
      <c r="F458" s="17">
        <v>2029.7304999999999</v>
      </c>
      <c r="G458" s="18">
        <v>1659.3510000000001</v>
      </c>
      <c r="H458" s="17">
        <f t="shared" si="248"/>
        <v>-370.37949999999978</v>
      </c>
      <c r="I458" s="17">
        <v>10</v>
      </c>
      <c r="J458" s="18">
        <v>0</v>
      </c>
      <c r="K458" s="17">
        <f t="shared" si="249"/>
        <v>-10</v>
      </c>
      <c r="L458" s="17">
        <v>0</v>
      </c>
      <c r="M458" s="18">
        <v>0</v>
      </c>
      <c r="N458" s="17">
        <f t="shared" si="262"/>
        <v>0</v>
      </c>
      <c r="O458" s="17">
        <v>0</v>
      </c>
      <c r="P458" s="18">
        <v>0</v>
      </c>
      <c r="Q458" s="17">
        <f t="shared" si="250"/>
        <v>0</v>
      </c>
      <c r="R458" s="17">
        <v>22.9</v>
      </c>
      <c r="S458" s="18">
        <v>10.96</v>
      </c>
      <c r="T458" s="17">
        <f t="shared" si="251"/>
        <v>-11.939999999999998</v>
      </c>
      <c r="U458" s="17">
        <v>22.83</v>
      </c>
      <c r="V458" s="18">
        <v>10.96</v>
      </c>
      <c r="W458" s="17">
        <f t="shared" si="252"/>
        <v>-11.869999999999997</v>
      </c>
      <c r="X458" s="17">
        <v>0</v>
      </c>
      <c r="Y458" s="18">
        <v>0</v>
      </c>
      <c r="Z458" s="17">
        <f t="shared" si="253"/>
        <v>0</v>
      </c>
      <c r="AA458" s="17">
        <v>0</v>
      </c>
      <c r="AB458" s="18">
        <v>0</v>
      </c>
      <c r="AC458" s="17">
        <f t="shared" si="254"/>
        <v>0</v>
      </c>
      <c r="AD458" s="17">
        <v>1608.5087000000001</v>
      </c>
      <c r="AE458" s="18">
        <v>1327.934</v>
      </c>
      <c r="AF458" s="17">
        <f t="shared" si="255"/>
        <v>-280.57470000000012</v>
      </c>
      <c r="AG458" s="17">
        <v>0.1598</v>
      </c>
      <c r="AH458" s="18">
        <v>0.10100000000000001</v>
      </c>
      <c r="AI458" s="17">
        <f t="shared" si="256"/>
        <v>-5.8799999999999991E-2</v>
      </c>
      <c r="AJ458" s="17">
        <v>0</v>
      </c>
      <c r="AK458" s="18">
        <v>0</v>
      </c>
      <c r="AL458" s="17">
        <f t="shared" si="257"/>
        <v>0</v>
      </c>
      <c r="AM458" s="17">
        <v>408.16199999999998</v>
      </c>
      <c r="AN458" s="18">
        <v>320.35599999999999</v>
      </c>
      <c r="AO458" s="17">
        <f t="shared" si="258"/>
        <v>-87.805999999999983</v>
      </c>
      <c r="AP458" s="17">
        <v>0</v>
      </c>
      <c r="AQ458" s="18">
        <v>0</v>
      </c>
      <c r="AR458" s="17">
        <f t="shared" si="259"/>
        <v>0</v>
      </c>
      <c r="AS458" s="17">
        <v>0</v>
      </c>
      <c r="AT458" s="18">
        <v>0</v>
      </c>
      <c r="AU458" s="17">
        <f t="shared" si="260"/>
        <v>0</v>
      </c>
      <c r="AV458" s="17">
        <v>4.5179999999999998</v>
      </c>
      <c r="AW458" s="18">
        <v>0</v>
      </c>
      <c r="AX458" s="20">
        <f t="shared" si="261"/>
        <v>-4.5179999999999998</v>
      </c>
    </row>
    <row r="459" spans="2:50" x14ac:dyDescent="0.3">
      <c r="B459" s="16" t="s">
        <v>585</v>
      </c>
      <c r="C459" s="17">
        <v>0</v>
      </c>
      <c r="D459" s="18">
        <v>0.06</v>
      </c>
      <c r="E459" s="17">
        <f t="shared" si="247"/>
        <v>0.06</v>
      </c>
      <c r="F459" s="17">
        <v>656.81246499999997</v>
      </c>
      <c r="G459" s="18">
        <v>562.28200000000004</v>
      </c>
      <c r="H459" s="17">
        <f t="shared" si="248"/>
        <v>-94.530464999999936</v>
      </c>
      <c r="I459" s="17">
        <v>0</v>
      </c>
      <c r="J459" s="18">
        <v>0</v>
      </c>
      <c r="K459" s="17">
        <f t="shared" si="249"/>
        <v>0</v>
      </c>
      <c r="L459" s="17">
        <v>0</v>
      </c>
      <c r="M459" s="18">
        <v>0</v>
      </c>
      <c r="N459" s="17">
        <f t="shared" si="262"/>
        <v>0</v>
      </c>
      <c r="O459" s="17">
        <v>0</v>
      </c>
      <c r="P459" s="18">
        <v>0</v>
      </c>
      <c r="Q459" s="17">
        <f t="shared" si="250"/>
        <v>0</v>
      </c>
      <c r="R459" s="17">
        <v>0</v>
      </c>
      <c r="S459" s="18">
        <v>0</v>
      </c>
      <c r="T459" s="17">
        <f t="shared" si="251"/>
        <v>0</v>
      </c>
      <c r="U459" s="17">
        <v>0</v>
      </c>
      <c r="V459" s="18">
        <v>0</v>
      </c>
      <c r="W459" s="17">
        <f t="shared" si="252"/>
        <v>0</v>
      </c>
      <c r="X459" s="17">
        <v>0</v>
      </c>
      <c r="Y459" s="18">
        <v>0</v>
      </c>
      <c r="Z459" s="17">
        <f t="shared" si="253"/>
        <v>0</v>
      </c>
      <c r="AA459" s="17">
        <v>0</v>
      </c>
      <c r="AB459" s="18">
        <v>230.74</v>
      </c>
      <c r="AC459" s="17">
        <f t="shared" si="254"/>
        <v>230.74</v>
      </c>
      <c r="AD459" s="17">
        <v>118.455265</v>
      </c>
      <c r="AE459" s="18">
        <v>14.445</v>
      </c>
      <c r="AF459" s="17">
        <f t="shared" si="255"/>
        <v>-104.010265</v>
      </c>
      <c r="AG459" s="17">
        <v>27.792999999999999</v>
      </c>
      <c r="AH459" s="18">
        <v>0.23699999999999999</v>
      </c>
      <c r="AI459" s="17">
        <f t="shared" si="256"/>
        <v>-27.556000000000001</v>
      </c>
      <c r="AJ459" s="17">
        <v>0.91500000000000004</v>
      </c>
      <c r="AK459" s="18">
        <v>1.651</v>
      </c>
      <c r="AL459" s="17">
        <f t="shared" si="257"/>
        <v>0.73599999999999999</v>
      </c>
      <c r="AM459" s="17">
        <v>507.60520000000002</v>
      </c>
      <c r="AN459" s="18">
        <v>312.83499999999998</v>
      </c>
      <c r="AO459" s="17">
        <f t="shared" si="258"/>
        <v>-194.77020000000005</v>
      </c>
      <c r="AP459" s="17">
        <v>0</v>
      </c>
      <c r="AQ459" s="18">
        <v>0</v>
      </c>
      <c r="AR459" s="17">
        <f t="shared" si="259"/>
        <v>0</v>
      </c>
      <c r="AS459" s="17">
        <v>0</v>
      </c>
      <c r="AT459" s="18">
        <v>0</v>
      </c>
      <c r="AU459" s="17">
        <f t="shared" si="260"/>
        <v>0</v>
      </c>
      <c r="AV459" s="17">
        <v>2.044</v>
      </c>
      <c r="AW459" s="18">
        <v>2.4340000000000002</v>
      </c>
      <c r="AX459" s="20">
        <f t="shared" si="261"/>
        <v>0.39000000000000012</v>
      </c>
    </row>
    <row r="460" spans="2:50" x14ac:dyDescent="0.3">
      <c r="B460" s="16" t="s">
        <v>121</v>
      </c>
      <c r="C460" s="17">
        <v>0.59799999999999998</v>
      </c>
      <c r="D460" s="18">
        <v>0.94599999999999995</v>
      </c>
      <c r="E460" s="17">
        <f t="shared" si="247"/>
        <v>0.34799999999999998</v>
      </c>
      <c r="F460" s="17">
        <v>3589.1228999999998</v>
      </c>
      <c r="G460" s="18">
        <v>14119.878000000001</v>
      </c>
      <c r="H460" s="17">
        <f t="shared" si="248"/>
        <v>10530.7551</v>
      </c>
      <c r="I460" s="17">
        <v>0</v>
      </c>
      <c r="J460" s="18">
        <v>2528.9899999999998</v>
      </c>
      <c r="K460" s="17">
        <f t="shared" si="249"/>
        <v>2528.9899999999998</v>
      </c>
      <c r="L460" s="17">
        <v>0</v>
      </c>
      <c r="M460" s="18">
        <v>0</v>
      </c>
      <c r="N460" s="17">
        <f t="shared" si="262"/>
        <v>0</v>
      </c>
      <c r="O460" s="17">
        <v>0</v>
      </c>
      <c r="P460" s="18">
        <v>0</v>
      </c>
      <c r="Q460" s="17">
        <f t="shared" si="250"/>
        <v>0</v>
      </c>
      <c r="R460" s="17">
        <v>3135.1</v>
      </c>
      <c r="S460" s="18">
        <v>286.52</v>
      </c>
      <c r="T460" s="17">
        <f t="shared" si="251"/>
        <v>-2848.58</v>
      </c>
      <c r="U460" s="17">
        <v>0</v>
      </c>
      <c r="V460" s="18">
        <v>285</v>
      </c>
      <c r="W460" s="17">
        <f t="shared" si="252"/>
        <v>285</v>
      </c>
      <c r="X460" s="17">
        <v>0</v>
      </c>
      <c r="Y460" s="18">
        <v>0.34799999999999998</v>
      </c>
      <c r="Z460" s="17">
        <f t="shared" si="253"/>
        <v>0.34799999999999998</v>
      </c>
      <c r="AA460" s="17">
        <v>0</v>
      </c>
      <c r="AB460" s="18">
        <v>1261</v>
      </c>
      <c r="AC460" s="17">
        <f t="shared" si="254"/>
        <v>1261</v>
      </c>
      <c r="AD460" s="17">
        <v>8.8829999999999991</v>
      </c>
      <c r="AE460" s="18">
        <v>9758.7929999999997</v>
      </c>
      <c r="AF460" s="17">
        <f t="shared" si="255"/>
        <v>9749.91</v>
      </c>
      <c r="AG460" s="17">
        <v>0.45100000000000001</v>
      </c>
      <c r="AH460" s="18">
        <v>3969.7719999999999</v>
      </c>
      <c r="AI460" s="17">
        <f t="shared" si="256"/>
        <v>3969.3209999999999</v>
      </c>
      <c r="AJ460" s="17">
        <v>2.8836400000000002</v>
      </c>
      <c r="AK460" s="18">
        <v>573</v>
      </c>
      <c r="AL460" s="17">
        <f t="shared" si="257"/>
        <v>570.11635999999999</v>
      </c>
      <c r="AM460" s="17">
        <v>441.38726000000003</v>
      </c>
      <c r="AN460" s="18">
        <v>312.79300000000001</v>
      </c>
      <c r="AO460" s="17">
        <f t="shared" si="258"/>
        <v>-128.59426000000002</v>
      </c>
      <c r="AP460" s="17">
        <v>0</v>
      </c>
      <c r="AQ460" s="18">
        <v>0</v>
      </c>
      <c r="AR460" s="17">
        <f t="shared" si="259"/>
        <v>0</v>
      </c>
      <c r="AS460" s="17">
        <v>0</v>
      </c>
      <c r="AT460" s="18">
        <v>0</v>
      </c>
      <c r="AU460" s="17">
        <f t="shared" si="260"/>
        <v>0</v>
      </c>
      <c r="AV460" s="17">
        <v>1.016</v>
      </c>
      <c r="AW460" s="18">
        <v>487.58800000000002</v>
      </c>
      <c r="AX460" s="20">
        <f t="shared" si="261"/>
        <v>486.572</v>
      </c>
    </row>
    <row r="461" spans="2:50" x14ac:dyDescent="0.3">
      <c r="B461" s="21" t="s">
        <v>254</v>
      </c>
      <c r="C461" s="22"/>
      <c r="D461" s="18">
        <v>0</v>
      </c>
      <c r="E461" s="22"/>
      <c r="F461" s="22"/>
      <c r="G461" s="18">
        <v>425.404</v>
      </c>
      <c r="H461" s="22"/>
      <c r="I461" s="22"/>
      <c r="J461" s="18">
        <v>0</v>
      </c>
      <c r="K461" s="22"/>
      <c r="L461" s="22"/>
      <c r="M461" s="18">
        <v>0</v>
      </c>
      <c r="N461" s="18">
        <f t="shared" si="262"/>
        <v>0</v>
      </c>
      <c r="O461" s="22"/>
      <c r="P461" s="18">
        <v>0</v>
      </c>
      <c r="Q461" s="22"/>
      <c r="R461" s="22"/>
      <c r="S461" s="18">
        <v>75</v>
      </c>
      <c r="T461" s="22"/>
      <c r="U461" s="22"/>
      <c r="V461" s="18">
        <v>0</v>
      </c>
      <c r="W461" s="22"/>
      <c r="X461" s="22"/>
      <c r="Y461" s="18">
        <v>0</v>
      </c>
      <c r="Z461" s="22"/>
      <c r="AA461" s="22"/>
      <c r="AB461" s="18">
        <v>0</v>
      </c>
      <c r="AC461" s="22"/>
      <c r="AD461" s="22"/>
      <c r="AE461" s="18">
        <v>32.878999999999998</v>
      </c>
      <c r="AF461" s="22"/>
      <c r="AG461" s="22"/>
      <c r="AH461" s="18">
        <v>1.4650000000000001</v>
      </c>
      <c r="AI461" s="22"/>
      <c r="AJ461" s="22"/>
      <c r="AK461" s="18">
        <v>4.3</v>
      </c>
      <c r="AL461" s="22"/>
      <c r="AM461" s="22"/>
      <c r="AN461" s="18">
        <v>311.76</v>
      </c>
      <c r="AO461" s="22"/>
      <c r="AP461" s="22"/>
      <c r="AQ461" s="18">
        <v>0</v>
      </c>
      <c r="AR461" s="22"/>
      <c r="AS461" s="22"/>
      <c r="AT461" s="18">
        <v>0</v>
      </c>
      <c r="AU461" s="22"/>
      <c r="AV461" s="22"/>
      <c r="AW461" s="18">
        <v>0</v>
      </c>
      <c r="AX461" s="23"/>
    </row>
    <row r="462" spans="2:50" x14ac:dyDescent="0.3">
      <c r="B462" s="16" t="s">
        <v>420</v>
      </c>
      <c r="C462" s="17">
        <v>354.7</v>
      </c>
      <c r="D462" s="18">
        <v>0</v>
      </c>
      <c r="E462" s="17">
        <f>D462-C462</f>
        <v>-354.7</v>
      </c>
      <c r="F462" s="17">
        <v>17955.1535</v>
      </c>
      <c r="G462" s="18">
        <v>17808.133000000002</v>
      </c>
      <c r="H462" s="17">
        <f>G462-F462</f>
        <v>-147.02049999999872</v>
      </c>
      <c r="I462" s="17">
        <v>0</v>
      </c>
      <c r="J462" s="18">
        <v>0</v>
      </c>
      <c r="K462" s="17">
        <f>J462-I462</f>
        <v>0</v>
      </c>
      <c r="L462" s="17">
        <v>0</v>
      </c>
      <c r="M462" s="18">
        <v>0</v>
      </c>
      <c r="N462" s="17">
        <f t="shared" si="262"/>
        <v>0</v>
      </c>
      <c r="O462" s="17">
        <v>0</v>
      </c>
      <c r="P462" s="18">
        <v>0</v>
      </c>
      <c r="Q462" s="17">
        <f>P462-O462</f>
        <v>0</v>
      </c>
      <c r="R462" s="17">
        <v>17518.580000000002</v>
      </c>
      <c r="S462" s="18">
        <v>17479.475999999999</v>
      </c>
      <c r="T462" s="17">
        <f>S462-R462</f>
        <v>-39.104000000002998</v>
      </c>
      <c r="U462" s="17">
        <v>36.78</v>
      </c>
      <c r="V462" s="18">
        <v>17466.076000000001</v>
      </c>
      <c r="W462" s="17">
        <f>V462-U462</f>
        <v>17429.296000000002</v>
      </c>
      <c r="X462" s="17">
        <v>0</v>
      </c>
      <c r="Y462" s="18">
        <v>1E-3</v>
      </c>
      <c r="Z462" s="17">
        <f>Y462-X462</f>
        <v>1E-3</v>
      </c>
      <c r="AA462" s="17">
        <v>0.23</v>
      </c>
      <c r="AB462" s="18">
        <v>0</v>
      </c>
      <c r="AC462" s="17">
        <f>AB462-AA462</f>
        <v>-0.23</v>
      </c>
      <c r="AD462" s="17">
        <v>1.8503000000000001</v>
      </c>
      <c r="AE462" s="18">
        <v>15.031000000000001</v>
      </c>
      <c r="AF462" s="17">
        <f>AE462-AD462</f>
        <v>13.1807</v>
      </c>
      <c r="AG462" s="17">
        <v>4.2906000000000004</v>
      </c>
      <c r="AH462" s="18">
        <v>0.42299999999999999</v>
      </c>
      <c r="AI462" s="17">
        <f>AH462-AG462</f>
        <v>-3.8676000000000004</v>
      </c>
      <c r="AJ462" s="17">
        <v>379.04500000000002</v>
      </c>
      <c r="AK462" s="18">
        <v>2.9289999999999998</v>
      </c>
      <c r="AL462" s="17">
        <f>AK462-AJ462</f>
        <v>-376.11600000000004</v>
      </c>
      <c r="AM462" s="17">
        <v>405.85759999999999</v>
      </c>
      <c r="AN462" s="18">
        <v>308.66399999999999</v>
      </c>
      <c r="AO462" s="17">
        <f>AN462-AM462</f>
        <v>-97.193600000000004</v>
      </c>
      <c r="AP462" s="17">
        <v>0</v>
      </c>
      <c r="AQ462" s="18">
        <v>0</v>
      </c>
      <c r="AR462" s="17">
        <f>AQ462-AP462</f>
        <v>0</v>
      </c>
      <c r="AS462" s="17">
        <v>0</v>
      </c>
      <c r="AT462" s="18">
        <v>0</v>
      </c>
      <c r="AU462" s="17">
        <f>AT462-AS462</f>
        <v>0</v>
      </c>
      <c r="AV462" s="17">
        <v>0</v>
      </c>
      <c r="AW462" s="18">
        <v>1.609</v>
      </c>
      <c r="AX462" s="20">
        <f>AW462-AV462</f>
        <v>1.609</v>
      </c>
    </row>
    <row r="463" spans="2:50" x14ac:dyDescent="0.3">
      <c r="B463" s="21" t="s">
        <v>243</v>
      </c>
      <c r="C463" s="22"/>
      <c r="D463" s="18">
        <v>0</v>
      </c>
      <c r="E463" s="22"/>
      <c r="F463" s="22"/>
      <c r="G463" s="18">
        <v>364.84199999999998</v>
      </c>
      <c r="H463" s="22"/>
      <c r="I463" s="22"/>
      <c r="J463" s="18">
        <v>0</v>
      </c>
      <c r="K463" s="22"/>
      <c r="L463" s="22"/>
      <c r="M463" s="18">
        <v>0</v>
      </c>
      <c r="N463" s="18">
        <f t="shared" si="262"/>
        <v>0</v>
      </c>
      <c r="O463" s="22"/>
      <c r="P463" s="18">
        <v>0</v>
      </c>
      <c r="Q463" s="22"/>
      <c r="R463" s="22"/>
      <c r="S463" s="18">
        <v>0</v>
      </c>
      <c r="T463" s="22"/>
      <c r="U463" s="22"/>
      <c r="V463" s="18">
        <v>0</v>
      </c>
      <c r="W463" s="22"/>
      <c r="X463" s="22"/>
      <c r="Y463" s="18">
        <v>0</v>
      </c>
      <c r="Z463" s="22"/>
      <c r="AA463" s="22"/>
      <c r="AB463" s="18">
        <v>20.521000000000001</v>
      </c>
      <c r="AC463" s="22"/>
      <c r="AD463" s="22"/>
      <c r="AE463" s="18">
        <v>15.079000000000001</v>
      </c>
      <c r="AF463" s="22"/>
      <c r="AG463" s="22"/>
      <c r="AH463" s="18">
        <v>0</v>
      </c>
      <c r="AI463" s="22"/>
      <c r="AJ463" s="22"/>
      <c r="AK463" s="18">
        <v>42.9</v>
      </c>
      <c r="AL463" s="22"/>
      <c r="AM463" s="22"/>
      <c r="AN463" s="18">
        <v>286.34199999999998</v>
      </c>
      <c r="AO463" s="22"/>
      <c r="AP463" s="22"/>
      <c r="AQ463" s="18">
        <v>0</v>
      </c>
      <c r="AR463" s="22"/>
      <c r="AS463" s="22"/>
      <c r="AT463" s="18">
        <v>0</v>
      </c>
      <c r="AU463" s="22"/>
      <c r="AV463" s="22"/>
      <c r="AW463" s="18">
        <v>0</v>
      </c>
      <c r="AX463" s="23"/>
    </row>
    <row r="464" spans="2:50" x14ac:dyDescent="0.3">
      <c r="B464" s="16" t="s">
        <v>99</v>
      </c>
      <c r="C464" s="17">
        <v>3.0000000000000001E-3</v>
      </c>
      <c r="D464" s="18">
        <v>1.079</v>
      </c>
      <c r="E464" s="17">
        <f>D464-C464</f>
        <v>1.0760000000000001</v>
      </c>
      <c r="F464" s="17">
        <v>382.7826</v>
      </c>
      <c r="G464" s="18">
        <v>861.30799999999999</v>
      </c>
      <c r="H464" s="17">
        <f>G464-F464</f>
        <v>478.52539999999999</v>
      </c>
      <c r="I464" s="17">
        <v>0</v>
      </c>
      <c r="J464" s="18">
        <v>858.64</v>
      </c>
      <c r="K464" s="17">
        <f>J464-I464</f>
        <v>858.64</v>
      </c>
      <c r="L464" s="17">
        <v>0</v>
      </c>
      <c r="M464" s="18">
        <v>0</v>
      </c>
      <c r="N464" s="17">
        <f t="shared" si="262"/>
        <v>0</v>
      </c>
      <c r="O464" s="17">
        <v>0</v>
      </c>
      <c r="P464" s="18">
        <v>0</v>
      </c>
      <c r="Q464" s="17">
        <f>P464-O464</f>
        <v>0</v>
      </c>
      <c r="R464" s="17">
        <v>40.905999999999999</v>
      </c>
      <c r="S464" s="18">
        <v>1331.4749999999999</v>
      </c>
      <c r="T464" s="17">
        <f>S464-R464</f>
        <v>1290.569</v>
      </c>
      <c r="U464" s="17">
        <v>40.905999999999999</v>
      </c>
      <c r="V464" s="18">
        <v>0</v>
      </c>
      <c r="W464" s="17">
        <f>V464-U464</f>
        <v>-40.905999999999999</v>
      </c>
      <c r="X464" s="17">
        <v>0</v>
      </c>
      <c r="Y464" s="18">
        <v>0</v>
      </c>
      <c r="Z464" s="17">
        <f>Y464-X464</f>
        <v>0</v>
      </c>
      <c r="AA464" s="17">
        <v>0</v>
      </c>
      <c r="AB464" s="18">
        <v>0.04</v>
      </c>
      <c r="AC464" s="17">
        <f>AB464-AA464</f>
        <v>0.04</v>
      </c>
      <c r="AD464" s="17">
        <v>43.743000000000002</v>
      </c>
      <c r="AE464" s="18">
        <v>90.480999999999995</v>
      </c>
      <c r="AF464" s="17">
        <f>AE464-AD464</f>
        <v>46.737999999999992</v>
      </c>
      <c r="AG464" s="17">
        <v>1.9298</v>
      </c>
      <c r="AH464" s="18">
        <v>6.0019999999999998</v>
      </c>
      <c r="AI464" s="17">
        <f>AH464-AG464</f>
        <v>4.0721999999999996</v>
      </c>
      <c r="AJ464" s="17">
        <v>9.7240000000000002</v>
      </c>
      <c r="AK464" s="18">
        <v>8.2379999999999995</v>
      </c>
      <c r="AL464" s="17">
        <f>AK464-AJ464</f>
        <v>-1.4860000000000007</v>
      </c>
      <c r="AM464" s="17">
        <v>284.87150000000003</v>
      </c>
      <c r="AN464" s="18">
        <v>279.37900000000002</v>
      </c>
      <c r="AO464" s="17">
        <f>AN464-AM464</f>
        <v>-5.4925000000000068</v>
      </c>
      <c r="AP464" s="17">
        <v>0</v>
      </c>
      <c r="AQ464" s="18">
        <v>4.0000000000000001E-3</v>
      </c>
      <c r="AR464" s="17">
        <f>AQ464-AP464</f>
        <v>4.0000000000000001E-3</v>
      </c>
      <c r="AS464" s="17">
        <v>1.6113</v>
      </c>
      <c r="AT464" s="18">
        <v>0</v>
      </c>
      <c r="AU464" s="17">
        <f>AT464-AS464</f>
        <v>-1.6113</v>
      </c>
      <c r="AV464" s="17">
        <v>0</v>
      </c>
      <c r="AW464" s="18">
        <v>5.4109999999999996</v>
      </c>
      <c r="AX464" s="20">
        <f>AW464-AV464</f>
        <v>5.4109999999999996</v>
      </c>
    </row>
    <row r="465" spans="2:50" x14ac:dyDescent="0.3">
      <c r="B465" s="16" t="s">
        <v>294</v>
      </c>
      <c r="C465" s="17">
        <v>0</v>
      </c>
      <c r="D465" s="18">
        <v>0</v>
      </c>
      <c r="E465" s="17">
        <f>D465-C465</f>
        <v>0</v>
      </c>
      <c r="F465" s="17">
        <v>670.97320000000002</v>
      </c>
      <c r="G465" s="18">
        <v>3630.5320000000002</v>
      </c>
      <c r="H465" s="17">
        <f>G465-F465</f>
        <v>2959.5588000000002</v>
      </c>
      <c r="I465" s="17">
        <v>0</v>
      </c>
      <c r="J465" s="18">
        <v>0</v>
      </c>
      <c r="K465" s="17">
        <f>J465-I465</f>
        <v>0</v>
      </c>
      <c r="L465" s="17">
        <v>0</v>
      </c>
      <c r="M465" s="18">
        <v>0</v>
      </c>
      <c r="N465" s="17">
        <f t="shared" si="262"/>
        <v>0</v>
      </c>
      <c r="O465" s="17">
        <v>0</v>
      </c>
      <c r="P465" s="18">
        <v>0</v>
      </c>
      <c r="Q465" s="17">
        <f>P465-O465</f>
        <v>0</v>
      </c>
      <c r="R465" s="17">
        <v>0</v>
      </c>
      <c r="S465" s="18">
        <v>2461</v>
      </c>
      <c r="T465" s="17">
        <f>S465-R465</f>
        <v>2461</v>
      </c>
      <c r="U465" s="17">
        <v>0</v>
      </c>
      <c r="V465" s="18">
        <v>0</v>
      </c>
      <c r="W465" s="17">
        <f>V465-U465</f>
        <v>0</v>
      </c>
      <c r="X465" s="17">
        <v>0</v>
      </c>
      <c r="Y465" s="18">
        <v>0</v>
      </c>
      <c r="Z465" s="17">
        <f>Y465-X465</f>
        <v>0</v>
      </c>
      <c r="AA465" s="17">
        <v>322.25200000000001</v>
      </c>
      <c r="AB465" s="18">
        <v>862.822</v>
      </c>
      <c r="AC465" s="17">
        <f>AB465-AA465</f>
        <v>540.56999999999994</v>
      </c>
      <c r="AD465" s="17">
        <v>1.5</v>
      </c>
      <c r="AE465" s="18">
        <v>0</v>
      </c>
      <c r="AF465" s="17">
        <f>AE465-AD465</f>
        <v>-1.5</v>
      </c>
      <c r="AG465" s="17">
        <v>12.831</v>
      </c>
      <c r="AH465" s="18">
        <v>30.154</v>
      </c>
      <c r="AI465" s="17">
        <f>AH465-AG465</f>
        <v>17.323</v>
      </c>
      <c r="AJ465" s="17">
        <v>0</v>
      </c>
      <c r="AK465" s="18">
        <v>0</v>
      </c>
      <c r="AL465" s="17">
        <f>AK465-AJ465</f>
        <v>0</v>
      </c>
      <c r="AM465" s="17">
        <v>334.39010000000002</v>
      </c>
      <c r="AN465" s="18">
        <v>276.55599999999998</v>
      </c>
      <c r="AO465" s="17">
        <f>AN465-AM465</f>
        <v>-57.834100000000035</v>
      </c>
      <c r="AP465" s="17">
        <v>0</v>
      </c>
      <c r="AQ465" s="18">
        <v>0</v>
      </c>
      <c r="AR465" s="17">
        <f>AQ465-AP465</f>
        <v>0</v>
      </c>
      <c r="AS465" s="17">
        <v>0</v>
      </c>
      <c r="AT465" s="18">
        <v>0</v>
      </c>
      <c r="AU465" s="17">
        <f>AT465-AS465</f>
        <v>0</v>
      </c>
      <c r="AV465" s="17">
        <v>1E-4</v>
      </c>
      <c r="AW465" s="18">
        <v>0</v>
      </c>
      <c r="AX465" s="20">
        <f>AW465-AV465</f>
        <v>-1E-4</v>
      </c>
    </row>
    <row r="466" spans="2:50" x14ac:dyDescent="0.3">
      <c r="B466" s="16" t="s">
        <v>154</v>
      </c>
      <c r="C466" s="17">
        <v>0</v>
      </c>
      <c r="D466" s="18">
        <v>0</v>
      </c>
      <c r="E466" s="17">
        <f>D466-C466</f>
        <v>0</v>
      </c>
      <c r="F466" s="17">
        <v>1084.5617299999999</v>
      </c>
      <c r="G466" s="18">
        <v>1347.636</v>
      </c>
      <c r="H466" s="17">
        <f>G466-F466</f>
        <v>263.07427000000007</v>
      </c>
      <c r="I466" s="17">
        <v>0</v>
      </c>
      <c r="J466" s="18">
        <v>0</v>
      </c>
      <c r="K466" s="17">
        <f>J466-I466</f>
        <v>0</v>
      </c>
      <c r="L466" s="17">
        <v>0</v>
      </c>
      <c r="M466" s="18">
        <v>0</v>
      </c>
      <c r="N466" s="17">
        <f t="shared" si="262"/>
        <v>0</v>
      </c>
      <c r="O466" s="17">
        <v>0</v>
      </c>
      <c r="P466" s="18">
        <v>0</v>
      </c>
      <c r="Q466" s="17">
        <f>P466-O466</f>
        <v>0</v>
      </c>
      <c r="R466" s="17">
        <v>0.55000000000000004</v>
      </c>
      <c r="S466" s="18">
        <v>0.625</v>
      </c>
      <c r="T466" s="17">
        <f>S466-R466</f>
        <v>7.4999999999999956E-2</v>
      </c>
      <c r="U466" s="17">
        <v>0.55000000000000004</v>
      </c>
      <c r="V466" s="18">
        <v>0</v>
      </c>
      <c r="W466" s="17">
        <f>V466-U466</f>
        <v>-0.55000000000000004</v>
      </c>
      <c r="X466" s="17">
        <v>0</v>
      </c>
      <c r="Y466" s="18">
        <v>0</v>
      </c>
      <c r="Z466" s="17">
        <f>Y466-X466</f>
        <v>0</v>
      </c>
      <c r="AA466" s="17">
        <v>0</v>
      </c>
      <c r="AB466" s="18">
        <v>0</v>
      </c>
      <c r="AC466" s="17">
        <f>AB466-AA466</f>
        <v>0</v>
      </c>
      <c r="AD466" s="17">
        <v>790.33</v>
      </c>
      <c r="AE466" s="18">
        <v>1043.056</v>
      </c>
      <c r="AF466" s="17">
        <f>AE466-AD466</f>
        <v>252.726</v>
      </c>
      <c r="AG466" s="17">
        <v>31.539480000000001</v>
      </c>
      <c r="AH466" s="18">
        <v>23.582999999999998</v>
      </c>
      <c r="AI466" s="17">
        <f>AH466-AG466</f>
        <v>-7.9564800000000027</v>
      </c>
      <c r="AJ466" s="17">
        <v>8.3848000000000003</v>
      </c>
      <c r="AK466" s="18">
        <v>7.2350000000000003</v>
      </c>
      <c r="AL466" s="17">
        <f>AK466-AJ466</f>
        <v>-1.1497999999999999</v>
      </c>
      <c r="AM466" s="17">
        <v>253.75745000000001</v>
      </c>
      <c r="AN466" s="18">
        <v>273.137</v>
      </c>
      <c r="AO466" s="17">
        <f>AN466-AM466</f>
        <v>19.379549999999995</v>
      </c>
      <c r="AP466" s="17">
        <v>0</v>
      </c>
      <c r="AQ466" s="18">
        <v>0</v>
      </c>
      <c r="AR466" s="17">
        <f>AQ466-AP466</f>
        <v>0</v>
      </c>
      <c r="AS466" s="17">
        <v>0</v>
      </c>
      <c r="AT466" s="18">
        <v>0</v>
      </c>
      <c r="AU466" s="17">
        <f>AT466-AS466</f>
        <v>0</v>
      </c>
      <c r="AV466" s="17">
        <v>0</v>
      </c>
      <c r="AW466" s="18">
        <v>0</v>
      </c>
      <c r="AX466" s="20">
        <f>AW466-AV466</f>
        <v>0</v>
      </c>
    </row>
    <row r="467" spans="2:50" x14ac:dyDescent="0.3">
      <c r="B467" s="21" t="s">
        <v>131</v>
      </c>
      <c r="C467" s="22"/>
      <c r="D467" s="18">
        <v>0</v>
      </c>
      <c r="E467" s="22"/>
      <c r="F467" s="22"/>
      <c r="G467" s="18">
        <v>274.71899999999999</v>
      </c>
      <c r="H467" s="22"/>
      <c r="I467" s="22"/>
      <c r="J467" s="18">
        <v>0</v>
      </c>
      <c r="K467" s="22"/>
      <c r="L467" s="22"/>
      <c r="M467" s="18">
        <v>0</v>
      </c>
      <c r="N467" s="18">
        <f t="shared" si="262"/>
        <v>0</v>
      </c>
      <c r="O467" s="22"/>
      <c r="P467" s="18">
        <v>0</v>
      </c>
      <c r="Q467" s="22"/>
      <c r="R467" s="22"/>
      <c r="S467" s="18">
        <v>0.84899999999999998</v>
      </c>
      <c r="T467" s="22"/>
      <c r="U467" s="22"/>
      <c r="V467" s="18">
        <v>0</v>
      </c>
      <c r="W467" s="22"/>
      <c r="X467" s="22"/>
      <c r="Y467" s="18">
        <v>0</v>
      </c>
      <c r="Z467" s="22"/>
      <c r="AA467" s="22"/>
      <c r="AB467" s="18">
        <v>0.1</v>
      </c>
      <c r="AC467" s="22"/>
      <c r="AD467" s="22"/>
      <c r="AE467" s="18">
        <v>1.085</v>
      </c>
      <c r="AF467" s="22"/>
      <c r="AG467" s="22"/>
      <c r="AH467" s="18">
        <v>1.0109999999999999</v>
      </c>
      <c r="AI467" s="22"/>
      <c r="AJ467" s="22"/>
      <c r="AK467" s="18">
        <v>0</v>
      </c>
      <c r="AL467" s="22"/>
      <c r="AM467" s="22"/>
      <c r="AN467" s="18">
        <v>271.64499999999998</v>
      </c>
      <c r="AO467" s="22"/>
      <c r="AP467" s="22"/>
      <c r="AQ467" s="18">
        <v>0</v>
      </c>
      <c r="AR467" s="22"/>
      <c r="AS467" s="22"/>
      <c r="AT467" s="18">
        <v>0</v>
      </c>
      <c r="AU467" s="22"/>
      <c r="AV467" s="22"/>
      <c r="AW467" s="18">
        <v>2.9000000000000001E-2</v>
      </c>
      <c r="AX467" s="23"/>
    </row>
    <row r="468" spans="2:50" x14ac:dyDescent="0.3">
      <c r="B468" s="16" t="s">
        <v>545</v>
      </c>
      <c r="C468" s="17">
        <v>6813.0940700000001</v>
      </c>
      <c r="D468" s="18">
        <v>0</v>
      </c>
      <c r="E468" s="17">
        <f t="shared" ref="E468:E476" si="263">D468-C468</f>
        <v>-6813.0940700000001</v>
      </c>
      <c r="F468" s="17">
        <v>121741.914431</v>
      </c>
      <c r="G468" s="18">
        <v>1223.0840000000001</v>
      </c>
      <c r="H468" s="17">
        <f t="shared" ref="H468:H476" si="264">G468-F468</f>
        <v>-120518.83043099999</v>
      </c>
      <c r="I468" s="17">
        <v>151335.29879</v>
      </c>
      <c r="J468" s="18">
        <v>103.46</v>
      </c>
      <c r="K468" s="17">
        <f t="shared" ref="K468:K476" si="265">J468-I468</f>
        <v>-151231.83879000001</v>
      </c>
      <c r="L468" s="17">
        <v>0.42</v>
      </c>
      <c r="M468" s="18">
        <v>0</v>
      </c>
      <c r="N468" s="17">
        <f t="shared" si="262"/>
        <v>-0.42</v>
      </c>
      <c r="O468" s="17">
        <v>0.61</v>
      </c>
      <c r="P468" s="18">
        <v>0</v>
      </c>
      <c r="Q468" s="17">
        <f t="shared" ref="Q468:Q476" si="266">P468-O468</f>
        <v>-0.61</v>
      </c>
      <c r="R468" s="17">
        <v>37286.376951999999</v>
      </c>
      <c r="S468" s="18">
        <v>26.5</v>
      </c>
      <c r="T468" s="17">
        <f t="shared" ref="T468:T476" si="267">S468-R468</f>
        <v>-37259.876951999999</v>
      </c>
      <c r="U468" s="17">
        <v>35370.730900000002</v>
      </c>
      <c r="V468" s="18">
        <v>25.6</v>
      </c>
      <c r="W468" s="17">
        <f t="shared" ref="W468:W476" si="268">V468-U468</f>
        <v>-35345.130900000004</v>
      </c>
      <c r="X468" s="17">
        <v>1252.4263900000001</v>
      </c>
      <c r="Y468" s="18">
        <v>0</v>
      </c>
      <c r="Z468" s="17">
        <f t="shared" ref="Z468:Z476" si="269">Y468-X468</f>
        <v>-1252.4263900000001</v>
      </c>
      <c r="AA468" s="17">
        <v>1542.989</v>
      </c>
      <c r="AB468" s="18">
        <v>543.03499999999997</v>
      </c>
      <c r="AC468" s="17">
        <f t="shared" ref="AC468:AC476" si="270">AB468-AA468</f>
        <v>-999.95400000000006</v>
      </c>
      <c r="AD468" s="17">
        <v>169976.64786</v>
      </c>
      <c r="AE468" s="18">
        <v>155.40700000000001</v>
      </c>
      <c r="AF468" s="17">
        <f t="shared" ref="AF468:AF476" si="271">AE468-AD468</f>
        <v>-169821.24085999999</v>
      </c>
      <c r="AG468" s="17">
        <v>2833.7961190000001</v>
      </c>
      <c r="AH468" s="18">
        <v>11.856</v>
      </c>
      <c r="AI468" s="17">
        <f t="shared" ref="AI468:AI476" si="272">AH468-AG468</f>
        <v>-2821.9401189999999</v>
      </c>
      <c r="AJ468" s="17">
        <v>6992.9631600000002</v>
      </c>
      <c r="AK468" s="18">
        <v>6.7859999999999996</v>
      </c>
      <c r="AL468" s="17">
        <f t="shared" ref="AL468:AL476" si="273">AK468-AJ468</f>
        <v>-6986.1771600000002</v>
      </c>
      <c r="AM468" s="17">
        <v>49897.5072</v>
      </c>
      <c r="AN468" s="18">
        <v>267.363</v>
      </c>
      <c r="AO468" s="17">
        <f t="shared" ref="AO468:AO476" si="274">AN468-AM468</f>
        <v>-49630.144200000002</v>
      </c>
      <c r="AP468" s="17">
        <v>13.656000000000001</v>
      </c>
      <c r="AQ468" s="18">
        <v>0</v>
      </c>
      <c r="AR468" s="17">
        <f t="shared" ref="AR468:AR476" si="275">AQ468-AP468</f>
        <v>-13.656000000000001</v>
      </c>
      <c r="AS468" s="17">
        <v>85.39</v>
      </c>
      <c r="AT468" s="18">
        <v>0</v>
      </c>
      <c r="AU468" s="17">
        <f t="shared" ref="AU468:AU476" si="276">AT468-AS468</f>
        <v>-85.39</v>
      </c>
      <c r="AV468" s="17">
        <v>10022.830610000001</v>
      </c>
      <c r="AW468" s="18">
        <v>315.59699999999998</v>
      </c>
      <c r="AX468" s="20">
        <f t="shared" ref="AX468:AX476" si="277">AW468-AV468</f>
        <v>-9707.2336100000011</v>
      </c>
    </row>
    <row r="469" spans="2:50" x14ac:dyDescent="0.3">
      <c r="B469" s="16" t="s">
        <v>441</v>
      </c>
      <c r="C469" s="17">
        <v>12.930999999999999</v>
      </c>
      <c r="D469" s="18">
        <v>0.63900000000000001</v>
      </c>
      <c r="E469" s="17">
        <f t="shared" si="263"/>
        <v>-12.292</v>
      </c>
      <c r="F469" s="17">
        <v>284.21140000000003</v>
      </c>
      <c r="G469" s="18">
        <v>1002.0940000000001</v>
      </c>
      <c r="H469" s="17">
        <f t="shared" si="264"/>
        <v>717.88260000000002</v>
      </c>
      <c r="I469" s="17">
        <v>0</v>
      </c>
      <c r="J469" s="18">
        <v>0</v>
      </c>
      <c r="K469" s="17">
        <f t="shared" si="265"/>
        <v>0</v>
      </c>
      <c r="L469" s="17">
        <v>0</v>
      </c>
      <c r="M469" s="18">
        <v>0</v>
      </c>
      <c r="N469" s="17">
        <f t="shared" si="262"/>
        <v>0</v>
      </c>
      <c r="O469" s="17">
        <v>0</v>
      </c>
      <c r="P469" s="18">
        <v>0</v>
      </c>
      <c r="Q469" s="17">
        <f t="shared" si="266"/>
        <v>0</v>
      </c>
      <c r="R469" s="17">
        <v>33.286000000000001</v>
      </c>
      <c r="S469" s="18">
        <v>415.14</v>
      </c>
      <c r="T469" s="17">
        <f t="shared" si="267"/>
        <v>381.85399999999998</v>
      </c>
      <c r="U469" s="17">
        <v>33.286000000000001</v>
      </c>
      <c r="V469" s="18">
        <v>0</v>
      </c>
      <c r="W469" s="17">
        <f t="shared" si="268"/>
        <v>-33.286000000000001</v>
      </c>
      <c r="X469" s="17">
        <v>0</v>
      </c>
      <c r="Y469" s="18">
        <v>0</v>
      </c>
      <c r="Z469" s="17">
        <f t="shared" si="269"/>
        <v>0</v>
      </c>
      <c r="AA469" s="17">
        <v>11.606999999999999</v>
      </c>
      <c r="AB469" s="18">
        <v>0</v>
      </c>
      <c r="AC469" s="17">
        <f t="shared" si="270"/>
        <v>-11.606999999999999</v>
      </c>
      <c r="AD469" s="17">
        <v>3.1680000000000001</v>
      </c>
      <c r="AE469" s="18">
        <v>39.506999999999998</v>
      </c>
      <c r="AF469" s="17">
        <f t="shared" si="271"/>
        <v>36.338999999999999</v>
      </c>
      <c r="AG469" s="17">
        <v>3.113</v>
      </c>
      <c r="AH469" s="18">
        <v>4.7759999999999998</v>
      </c>
      <c r="AI469" s="17">
        <f t="shared" si="272"/>
        <v>1.6629999999999998</v>
      </c>
      <c r="AJ469" s="17">
        <v>227.95840000000001</v>
      </c>
      <c r="AK469" s="18">
        <v>272.64100000000002</v>
      </c>
      <c r="AL469" s="17">
        <f t="shared" si="273"/>
        <v>44.682600000000008</v>
      </c>
      <c r="AM469" s="17">
        <v>10</v>
      </c>
      <c r="AN469" s="18">
        <v>266.59300000000002</v>
      </c>
      <c r="AO469" s="17">
        <f t="shared" si="274"/>
        <v>256.59300000000002</v>
      </c>
      <c r="AP469" s="17">
        <v>0</v>
      </c>
      <c r="AQ469" s="18">
        <v>0</v>
      </c>
      <c r="AR469" s="17">
        <f t="shared" si="275"/>
        <v>0</v>
      </c>
      <c r="AS469" s="17">
        <v>0</v>
      </c>
      <c r="AT469" s="18">
        <v>0</v>
      </c>
      <c r="AU469" s="17">
        <f t="shared" si="276"/>
        <v>0</v>
      </c>
      <c r="AV469" s="17">
        <v>8.01</v>
      </c>
      <c r="AW469" s="18">
        <v>4.0759999999999996</v>
      </c>
      <c r="AX469" s="20">
        <f t="shared" si="277"/>
        <v>-3.9340000000000002</v>
      </c>
    </row>
    <row r="470" spans="2:50" x14ac:dyDescent="0.3">
      <c r="B470" s="16" t="s">
        <v>314</v>
      </c>
      <c r="C470" s="17">
        <v>0</v>
      </c>
      <c r="D470" s="18">
        <v>0</v>
      </c>
      <c r="E470" s="17">
        <f t="shared" si="263"/>
        <v>0</v>
      </c>
      <c r="F470" s="17">
        <v>177.924725</v>
      </c>
      <c r="G470" s="18">
        <v>302.61500000000001</v>
      </c>
      <c r="H470" s="17">
        <f t="shared" si="264"/>
        <v>124.69027500000001</v>
      </c>
      <c r="I470" s="17">
        <v>0</v>
      </c>
      <c r="J470" s="18">
        <v>0</v>
      </c>
      <c r="K470" s="17">
        <f t="shared" si="265"/>
        <v>0</v>
      </c>
      <c r="L470" s="17">
        <v>0</v>
      </c>
      <c r="M470" s="18">
        <v>0</v>
      </c>
      <c r="N470" s="17">
        <f t="shared" si="262"/>
        <v>0</v>
      </c>
      <c r="O470" s="17">
        <v>0</v>
      </c>
      <c r="P470" s="18">
        <v>0</v>
      </c>
      <c r="Q470" s="17">
        <f t="shared" si="266"/>
        <v>0</v>
      </c>
      <c r="R470" s="17">
        <v>0</v>
      </c>
      <c r="S470" s="18">
        <v>0</v>
      </c>
      <c r="T470" s="17">
        <f t="shared" si="267"/>
        <v>0</v>
      </c>
      <c r="U470" s="17">
        <v>0</v>
      </c>
      <c r="V470" s="18">
        <v>0</v>
      </c>
      <c r="W470" s="17">
        <f t="shared" si="268"/>
        <v>0</v>
      </c>
      <c r="X470" s="17">
        <v>0</v>
      </c>
      <c r="Y470" s="18">
        <v>0</v>
      </c>
      <c r="Z470" s="17">
        <f t="shared" si="269"/>
        <v>0</v>
      </c>
      <c r="AA470" s="17">
        <v>0</v>
      </c>
      <c r="AB470" s="18">
        <v>34.799999999999997</v>
      </c>
      <c r="AC470" s="17">
        <f t="shared" si="270"/>
        <v>34.799999999999997</v>
      </c>
      <c r="AD470" s="17">
        <v>47.872</v>
      </c>
      <c r="AE470" s="18">
        <v>1.042</v>
      </c>
      <c r="AF470" s="17">
        <f t="shared" si="271"/>
        <v>-46.83</v>
      </c>
      <c r="AG470" s="17">
        <v>0.105</v>
      </c>
      <c r="AH470" s="18">
        <v>7.0000000000000001E-3</v>
      </c>
      <c r="AI470" s="17">
        <f t="shared" si="272"/>
        <v>-9.799999999999999E-2</v>
      </c>
      <c r="AJ470" s="17">
        <v>0</v>
      </c>
      <c r="AK470" s="18">
        <v>1.92</v>
      </c>
      <c r="AL470" s="17">
        <f t="shared" si="273"/>
        <v>1.92</v>
      </c>
      <c r="AM470" s="17">
        <v>129.69772499999999</v>
      </c>
      <c r="AN470" s="18">
        <v>264.846</v>
      </c>
      <c r="AO470" s="17">
        <f t="shared" si="274"/>
        <v>135.14827500000001</v>
      </c>
      <c r="AP470" s="17">
        <v>0</v>
      </c>
      <c r="AQ470" s="18">
        <v>0</v>
      </c>
      <c r="AR470" s="17">
        <f t="shared" si="275"/>
        <v>0</v>
      </c>
      <c r="AS470" s="17">
        <v>0</v>
      </c>
      <c r="AT470" s="18">
        <v>0</v>
      </c>
      <c r="AU470" s="17">
        <f t="shared" si="276"/>
        <v>0</v>
      </c>
      <c r="AV470" s="17">
        <v>0.25</v>
      </c>
      <c r="AW470" s="18">
        <v>0</v>
      </c>
      <c r="AX470" s="20">
        <f t="shared" si="277"/>
        <v>-0.25</v>
      </c>
    </row>
    <row r="471" spans="2:50" x14ac:dyDescent="0.3">
      <c r="B471" s="16" t="s">
        <v>370</v>
      </c>
      <c r="C471" s="17">
        <v>1.0999999999999999E-2</v>
      </c>
      <c r="D471" s="18">
        <v>0</v>
      </c>
      <c r="E471" s="17">
        <f t="shared" si="263"/>
        <v>-1.0999999999999999E-2</v>
      </c>
      <c r="F471" s="17">
        <v>139893.04389999999</v>
      </c>
      <c r="G471" s="18">
        <v>457.20400000000001</v>
      </c>
      <c r="H471" s="17">
        <f t="shared" si="264"/>
        <v>-139435.83989999999</v>
      </c>
      <c r="I471" s="17">
        <v>0</v>
      </c>
      <c r="J471" s="18">
        <v>0</v>
      </c>
      <c r="K471" s="17">
        <f t="shared" si="265"/>
        <v>0</v>
      </c>
      <c r="L471" s="17">
        <v>0</v>
      </c>
      <c r="M471" s="18">
        <v>0</v>
      </c>
      <c r="N471" s="17">
        <f t="shared" si="262"/>
        <v>0</v>
      </c>
      <c r="O471" s="17">
        <v>0</v>
      </c>
      <c r="P471" s="18">
        <v>0</v>
      </c>
      <c r="Q471" s="17">
        <f t="shared" si="266"/>
        <v>0</v>
      </c>
      <c r="R471" s="17">
        <v>69657.78</v>
      </c>
      <c r="S471" s="18">
        <v>102.43</v>
      </c>
      <c r="T471" s="17">
        <f t="shared" si="267"/>
        <v>-69555.350000000006</v>
      </c>
      <c r="U471" s="17">
        <v>69536.899999999994</v>
      </c>
      <c r="V471" s="18">
        <v>102.43</v>
      </c>
      <c r="W471" s="17">
        <f t="shared" si="268"/>
        <v>-69434.47</v>
      </c>
      <c r="X471" s="17">
        <v>137</v>
      </c>
      <c r="Y471" s="18">
        <v>0</v>
      </c>
      <c r="Z471" s="17">
        <f t="shared" si="269"/>
        <v>-137</v>
      </c>
      <c r="AA471" s="17">
        <v>70.990899999999996</v>
      </c>
      <c r="AB471" s="18">
        <v>89.751999999999995</v>
      </c>
      <c r="AC471" s="17">
        <f t="shared" si="270"/>
        <v>18.761099999999999</v>
      </c>
      <c r="AD471" s="17">
        <v>11.95</v>
      </c>
      <c r="AE471" s="18">
        <v>0</v>
      </c>
      <c r="AF471" s="17">
        <f t="shared" si="271"/>
        <v>-11.95</v>
      </c>
      <c r="AG471" s="17">
        <v>5.5590000000000002</v>
      </c>
      <c r="AH471" s="18">
        <v>0.499</v>
      </c>
      <c r="AI471" s="17">
        <f t="shared" si="272"/>
        <v>-5.0600000000000005</v>
      </c>
      <c r="AJ471" s="17">
        <v>22.99</v>
      </c>
      <c r="AK471" s="18">
        <v>0</v>
      </c>
      <c r="AL471" s="17">
        <f t="shared" si="273"/>
        <v>-22.99</v>
      </c>
      <c r="AM471" s="17">
        <v>570.76499999999999</v>
      </c>
      <c r="AN471" s="18">
        <v>264.52300000000002</v>
      </c>
      <c r="AO471" s="17">
        <f t="shared" si="274"/>
        <v>-306.24199999999996</v>
      </c>
      <c r="AP471" s="17">
        <v>0</v>
      </c>
      <c r="AQ471" s="18">
        <v>0</v>
      </c>
      <c r="AR471" s="17">
        <f t="shared" si="275"/>
        <v>0</v>
      </c>
      <c r="AS471" s="17">
        <v>0</v>
      </c>
      <c r="AT471" s="18">
        <v>0</v>
      </c>
      <c r="AU471" s="17">
        <f t="shared" si="276"/>
        <v>0</v>
      </c>
      <c r="AV471" s="17">
        <v>69416.02</v>
      </c>
      <c r="AW471" s="18">
        <v>0</v>
      </c>
      <c r="AX471" s="20">
        <f t="shared" si="277"/>
        <v>-69416.02</v>
      </c>
    </row>
    <row r="472" spans="2:50" x14ac:dyDescent="0.3">
      <c r="B472" s="16" t="s">
        <v>513</v>
      </c>
      <c r="C472" s="17">
        <v>76.260999999999996</v>
      </c>
      <c r="D472" s="18">
        <v>234.59</v>
      </c>
      <c r="E472" s="17">
        <f t="shared" si="263"/>
        <v>158.32900000000001</v>
      </c>
      <c r="F472" s="17">
        <v>540.37779999999998</v>
      </c>
      <c r="G472" s="18">
        <v>583.65200000000004</v>
      </c>
      <c r="H472" s="17">
        <f t="shared" si="264"/>
        <v>43.274200000000064</v>
      </c>
      <c r="I472" s="17">
        <v>2974.165</v>
      </c>
      <c r="J472" s="18">
        <v>4412.6840000000002</v>
      </c>
      <c r="K472" s="17">
        <f t="shared" si="265"/>
        <v>1438.5190000000002</v>
      </c>
      <c r="L472" s="17">
        <v>0</v>
      </c>
      <c r="M472" s="18">
        <v>0</v>
      </c>
      <c r="N472" s="17">
        <f t="shared" si="262"/>
        <v>0</v>
      </c>
      <c r="O472" s="17">
        <v>0</v>
      </c>
      <c r="P472" s="18">
        <v>0</v>
      </c>
      <c r="Q472" s="17">
        <f t="shared" si="266"/>
        <v>0</v>
      </c>
      <c r="R472" s="17">
        <v>0</v>
      </c>
      <c r="S472" s="18">
        <v>22.777999999999999</v>
      </c>
      <c r="T472" s="17">
        <f t="shared" si="267"/>
        <v>22.777999999999999</v>
      </c>
      <c r="U472" s="17">
        <v>0</v>
      </c>
      <c r="V472" s="18">
        <v>22.777999999999999</v>
      </c>
      <c r="W472" s="17">
        <f t="shared" si="268"/>
        <v>22.777999999999999</v>
      </c>
      <c r="X472" s="17">
        <v>0</v>
      </c>
      <c r="Y472" s="18">
        <v>0</v>
      </c>
      <c r="Z472" s="17">
        <f t="shared" si="269"/>
        <v>0</v>
      </c>
      <c r="AA472" s="17">
        <v>1.3594999999999999</v>
      </c>
      <c r="AB472" s="18">
        <v>2.8180000000000001</v>
      </c>
      <c r="AC472" s="17">
        <f t="shared" si="270"/>
        <v>1.4585000000000001</v>
      </c>
      <c r="AD472" s="17">
        <v>2876.6570000000002</v>
      </c>
      <c r="AE472" s="18">
        <v>4213.4530000000004</v>
      </c>
      <c r="AF472" s="17">
        <f t="shared" si="271"/>
        <v>1336.7960000000003</v>
      </c>
      <c r="AG472" s="17">
        <v>233.70419999999999</v>
      </c>
      <c r="AH472" s="18">
        <v>190.357</v>
      </c>
      <c r="AI472" s="17">
        <f t="shared" si="272"/>
        <v>-43.347199999999987</v>
      </c>
      <c r="AJ472" s="17">
        <v>0.80410000000000004</v>
      </c>
      <c r="AK472" s="18">
        <v>0.80400000000000005</v>
      </c>
      <c r="AL472" s="17">
        <f t="shared" si="273"/>
        <v>-9.9999999999988987E-5</v>
      </c>
      <c r="AM472" s="17">
        <v>243.68899999999999</v>
      </c>
      <c r="AN472" s="18">
        <v>251.316</v>
      </c>
      <c r="AO472" s="17">
        <f t="shared" si="274"/>
        <v>7.6270000000000095</v>
      </c>
      <c r="AP472" s="17">
        <v>0</v>
      </c>
      <c r="AQ472" s="18">
        <v>0</v>
      </c>
      <c r="AR472" s="17">
        <f t="shared" si="275"/>
        <v>0</v>
      </c>
      <c r="AS472" s="17">
        <v>0</v>
      </c>
      <c r="AT472" s="18">
        <v>0</v>
      </c>
      <c r="AU472" s="17">
        <f t="shared" si="276"/>
        <v>0</v>
      </c>
      <c r="AV472" s="17">
        <v>234.59</v>
      </c>
      <c r="AW472" s="18">
        <v>549.4</v>
      </c>
      <c r="AX472" s="20">
        <f t="shared" si="277"/>
        <v>314.80999999999995</v>
      </c>
    </row>
    <row r="473" spans="2:50" x14ac:dyDescent="0.3">
      <c r="B473" s="16" t="s">
        <v>235</v>
      </c>
      <c r="C473" s="17">
        <v>123.15179999999999</v>
      </c>
      <c r="D473" s="18">
        <v>687.99099999999999</v>
      </c>
      <c r="E473" s="17">
        <f t="shared" si="263"/>
        <v>564.83920000000001</v>
      </c>
      <c r="F473" s="17">
        <v>4631.9814999999999</v>
      </c>
      <c r="G473" s="18">
        <v>558.76400000000001</v>
      </c>
      <c r="H473" s="17">
        <f t="shared" si="264"/>
        <v>-4073.2174999999997</v>
      </c>
      <c r="I473" s="17">
        <v>0</v>
      </c>
      <c r="J473" s="18">
        <v>0</v>
      </c>
      <c r="K473" s="17">
        <f t="shared" si="265"/>
        <v>0</v>
      </c>
      <c r="L473" s="17">
        <v>0</v>
      </c>
      <c r="M473" s="18">
        <v>0</v>
      </c>
      <c r="N473" s="17">
        <f t="shared" si="262"/>
        <v>0</v>
      </c>
      <c r="O473" s="17">
        <v>0</v>
      </c>
      <c r="P473" s="18">
        <v>0</v>
      </c>
      <c r="Q473" s="17">
        <f t="shared" si="266"/>
        <v>0</v>
      </c>
      <c r="R473" s="17">
        <v>60.628999999999998</v>
      </c>
      <c r="S473" s="18">
        <v>66.992999999999995</v>
      </c>
      <c r="T473" s="17">
        <f t="shared" si="267"/>
        <v>6.3639999999999972</v>
      </c>
      <c r="U473" s="17">
        <v>60.628999999999998</v>
      </c>
      <c r="V473" s="18">
        <v>8.3330000000000002</v>
      </c>
      <c r="W473" s="17">
        <f t="shared" si="268"/>
        <v>-52.295999999999999</v>
      </c>
      <c r="X473" s="17">
        <v>0</v>
      </c>
      <c r="Y473" s="18">
        <v>1.6619999999999999</v>
      </c>
      <c r="Z473" s="17">
        <f t="shared" si="269"/>
        <v>1.6619999999999999</v>
      </c>
      <c r="AA473" s="17">
        <v>998.8</v>
      </c>
      <c r="AB473" s="18">
        <v>0</v>
      </c>
      <c r="AC473" s="17">
        <f t="shared" si="270"/>
        <v>-998.8</v>
      </c>
      <c r="AD473" s="17">
        <v>2172.297</v>
      </c>
      <c r="AE473" s="18">
        <v>289.60700000000003</v>
      </c>
      <c r="AF473" s="17">
        <f t="shared" si="271"/>
        <v>-1882.69</v>
      </c>
      <c r="AG473" s="17">
        <v>12.114599999999999</v>
      </c>
      <c r="AH473" s="18">
        <v>7.2279999999999998</v>
      </c>
      <c r="AI473" s="17">
        <f t="shared" si="272"/>
        <v>-4.8865999999999996</v>
      </c>
      <c r="AJ473" s="17">
        <v>1.1020000000000001</v>
      </c>
      <c r="AK473" s="18">
        <v>0</v>
      </c>
      <c r="AL473" s="17">
        <f t="shared" si="273"/>
        <v>-1.1020000000000001</v>
      </c>
      <c r="AM473" s="17">
        <v>203.20070000000001</v>
      </c>
      <c r="AN473" s="18">
        <v>249.72200000000001</v>
      </c>
      <c r="AO473" s="17">
        <f t="shared" si="274"/>
        <v>46.521299999999997</v>
      </c>
      <c r="AP473" s="17">
        <v>0</v>
      </c>
      <c r="AQ473" s="18">
        <v>0</v>
      </c>
      <c r="AR473" s="17">
        <f t="shared" si="275"/>
        <v>0</v>
      </c>
      <c r="AS473" s="17">
        <v>6</v>
      </c>
      <c r="AT473" s="18">
        <v>0</v>
      </c>
      <c r="AU473" s="17">
        <f t="shared" si="276"/>
        <v>-6</v>
      </c>
      <c r="AV473" s="17">
        <v>1300.99</v>
      </c>
      <c r="AW473" s="18">
        <v>631.54300000000001</v>
      </c>
      <c r="AX473" s="20">
        <f t="shared" si="277"/>
        <v>-669.447</v>
      </c>
    </row>
    <row r="474" spans="2:50" x14ac:dyDescent="0.3">
      <c r="B474" s="16" t="s">
        <v>132</v>
      </c>
      <c r="C474" s="17">
        <v>0</v>
      </c>
      <c r="D474" s="18">
        <v>0</v>
      </c>
      <c r="E474" s="17">
        <f t="shared" si="263"/>
        <v>0</v>
      </c>
      <c r="F474" s="17">
        <v>100.60902400000001</v>
      </c>
      <c r="G474" s="18">
        <v>255.715</v>
      </c>
      <c r="H474" s="17">
        <f t="shared" si="264"/>
        <v>155.105976</v>
      </c>
      <c r="I474" s="17">
        <v>0</v>
      </c>
      <c r="J474" s="18">
        <v>0</v>
      </c>
      <c r="K474" s="17">
        <f t="shared" si="265"/>
        <v>0</v>
      </c>
      <c r="L474" s="17">
        <v>0</v>
      </c>
      <c r="M474" s="18">
        <v>0</v>
      </c>
      <c r="N474" s="17">
        <f t="shared" si="262"/>
        <v>0</v>
      </c>
      <c r="O474" s="17">
        <v>0</v>
      </c>
      <c r="P474" s="18">
        <v>0</v>
      </c>
      <c r="Q474" s="17">
        <f t="shared" si="266"/>
        <v>0</v>
      </c>
      <c r="R474" s="17">
        <v>17.887</v>
      </c>
      <c r="S474" s="18">
        <v>0</v>
      </c>
      <c r="T474" s="17">
        <f t="shared" si="267"/>
        <v>-17.887</v>
      </c>
      <c r="U474" s="17">
        <v>17.887</v>
      </c>
      <c r="V474" s="18">
        <v>0</v>
      </c>
      <c r="W474" s="17">
        <f t="shared" si="268"/>
        <v>-17.887</v>
      </c>
      <c r="X474" s="17">
        <v>0</v>
      </c>
      <c r="Y474" s="18">
        <v>0</v>
      </c>
      <c r="Z474" s="17">
        <f t="shared" si="269"/>
        <v>0</v>
      </c>
      <c r="AA474" s="17">
        <v>2.7699999999999999E-2</v>
      </c>
      <c r="AB474" s="18">
        <v>1.972</v>
      </c>
      <c r="AC474" s="17">
        <f t="shared" si="270"/>
        <v>1.9442999999999999</v>
      </c>
      <c r="AD474" s="17">
        <v>3.3363</v>
      </c>
      <c r="AE474" s="18">
        <v>2.6579999999999999</v>
      </c>
      <c r="AF474" s="17">
        <f t="shared" si="271"/>
        <v>-0.67830000000000013</v>
      </c>
      <c r="AG474" s="17">
        <v>6.8999999999999999E-3</v>
      </c>
      <c r="AH474" s="18">
        <v>0.36099999999999999</v>
      </c>
      <c r="AI474" s="17">
        <f t="shared" si="272"/>
        <v>0.35409999999999997</v>
      </c>
      <c r="AJ474" s="17">
        <v>1.37</v>
      </c>
      <c r="AK474" s="18">
        <v>0</v>
      </c>
      <c r="AL474" s="17">
        <f t="shared" si="273"/>
        <v>-1.37</v>
      </c>
      <c r="AM474" s="17">
        <v>77.981123999999994</v>
      </c>
      <c r="AN474" s="18">
        <v>249.27</v>
      </c>
      <c r="AO474" s="17">
        <f t="shared" si="274"/>
        <v>171.28887600000002</v>
      </c>
      <c r="AP474" s="17">
        <v>0</v>
      </c>
      <c r="AQ474" s="18">
        <v>2E-3</v>
      </c>
      <c r="AR474" s="17">
        <f t="shared" si="275"/>
        <v>2E-3</v>
      </c>
      <c r="AS474" s="17">
        <v>0</v>
      </c>
      <c r="AT474" s="18">
        <v>0</v>
      </c>
      <c r="AU474" s="17">
        <f t="shared" si="276"/>
        <v>0</v>
      </c>
      <c r="AV474" s="17">
        <v>0</v>
      </c>
      <c r="AW474" s="18">
        <v>1.454</v>
      </c>
      <c r="AX474" s="20">
        <f t="shared" si="277"/>
        <v>1.454</v>
      </c>
    </row>
    <row r="475" spans="2:50" x14ac:dyDescent="0.3">
      <c r="B475" s="16" t="s">
        <v>361</v>
      </c>
      <c r="C475" s="17">
        <v>0</v>
      </c>
      <c r="D475" s="18">
        <v>1.1000000000000001</v>
      </c>
      <c r="E475" s="17">
        <f t="shared" si="263"/>
        <v>1.1000000000000001</v>
      </c>
      <c r="F475" s="17">
        <v>543.84878000000003</v>
      </c>
      <c r="G475" s="18">
        <v>590.08799999999997</v>
      </c>
      <c r="H475" s="17">
        <f t="shared" si="264"/>
        <v>46.239219999999932</v>
      </c>
      <c r="I475" s="17">
        <v>0</v>
      </c>
      <c r="J475" s="18">
        <v>0</v>
      </c>
      <c r="K475" s="17">
        <f t="shared" si="265"/>
        <v>0</v>
      </c>
      <c r="L475" s="17">
        <v>0</v>
      </c>
      <c r="M475" s="18">
        <v>0</v>
      </c>
      <c r="N475" s="17">
        <f t="shared" si="262"/>
        <v>0</v>
      </c>
      <c r="O475" s="17">
        <v>0</v>
      </c>
      <c r="P475" s="18">
        <v>0</v>
      </c>
      <c r="Q475" s="17">
        <f t="shared" si="266"/>
        <v>0</v>
      </c>
      <c r="R475" s="17">
        <v>0.20399999999999999</v>
      </c>
      <c r="S475" s="18">
        <v>312.58499999999998</v>
      </c>
      <c r="T475" s="17">
        <f t="shared" si="267"/>
        <v>312.38099999999997</v>
      </c>
      <c r="U475" s="17">
        <v>0.20399999999999999</v>
      </c>
      <c r="V475" s="18">
        <v>312.58499999999998</v>
      </c>
      <c r="W475" s="17">
        <f t="shared" si="268"/>
        <v>312.38099999999997</v>
      </c>
      <c r="X475" s="17">
        <v>0</v>
      </c>
      <c r="Y475" s="18">
        <v>0</v>
      </c>
      <c r="Z475" s="17">
        <f t="shared" si="269"/>
        <v>0</v>
      </c>
      <c r="AA475" s="17">
        <v>36.475000000000001</v>
      </c>
      <c r="AB475" s="18">
        <v>33.113</v>
      </c>
      <c r="AC475" s="17">
        <f t="shared" si="270"/>
        <v>-3.3620000000000019</v>
      </c>
      <c r="AD475" s="17">
        <v>18.309000000000001</v>
      </c>
      <c r="AE475" s="18">
        <v>6.24</v>
      </c>
      <c r="AF475" s="17">
        <f t="shared" si="271"/>
        <v>-12.069000000000001</v>
      </c>
      <c r="AG475" s="17">
        <v>1.9797800000000001</v>
      </c>
      <c r="AH475" s="18">
        <v>1.8220000000000001</v>
      </c>
      <c r="AI475" s="17">
        <f t="shared" si="272"/>
        <v>-0.15778000000000003</v>
      </c>
      <c r="AJ475" s="17">
        <v>0</v>
      </c>
      <c r="AK475" s="18">
        <v>0</v>
      </c>
      <c r="AL475" s="17">
        <f t="shared" si="273"/>
        <v>0</v>
      </c>
      <c r="AM475" s="17">
        <v>486.88099999999997</v>
      </c>
      <c r="AN475" s="18">
        <v>236.61600000000001</v>
      </c>
      <c r="AO475" s="17">
        <f t="shared" si="274"/>
        <v>-250.26499999999996</v>
      </c>
      <c r="AP475" s="17">
        <v>0</v>
      </c>
      <c r="AQ475" s="18">
        <v>0</v>
      </c>
      <c r="AR475" s="17">
        <f t="shared" si="275"/>
        <v>0</v>
      </c>
      <c r="AS475" s="17">
        <v>0</v>
      </c>
      <c r="AT475" s="18">
        <v>0</v>
      </c>
      <c r="AU475" s="17">
        <f t="shared" si="276"/>
        <v>0</v>
      </c>
      <c r="AV475" s="17">
        <v>0</v>
      </c>
      <c r="AW475" s="18">
        <v>0.81200000000000006</v>
      </c>
      <c r="AX475" s="20">
        <f t="shared" si="277"/>
        <v>0.81200000000000006</v>
      </c>
    </row>
    <row r="476" spans="2:50" x14ac:dyDescent="0.3">
      <c r="B476" s="16" t="s">
        <v>176</v>
      </c>
      <c r="C476" s="17">
        <v>33.695</v>
      </c>
      <c r="D476" s="18">
        <v>41.805999999999997</v>
      </c>
      <c r="E476" s="17">
        <f t="shared" si="263"/>
        <v>8.1109999999999971</v>
      </c>
      <c r="F476" s="17">
        <v>5875.0749999999998</v>
      </c>
      <c r="G476" s="18">
        <v>2109.4409999999998</v>
      </c>
      <c r="H476" s="17">
        <f t="shared" si="264"/>
        <v>-3765.634</v>
      </c>
      <c r="I476" s="17">
        <v>12244.967000000001</v>
      </c>
      <c r="J476" s="18">
        <v>0</v>
      </c>
      <c r="K476" s="17">
        <f t="shared" si="265"/>
        <v>-12244.967000000001</v>
      </c>
      <c r="L476" s="17">
        <v>0</v>
      </c>
      <c r="M476" s="18">
        <v>0</v>
      </c>
      <c r="N476" s="17">
        <f t="shared" si="262"/>
        <v>0</v>
      </c>
      <c r="O476" s="17">
        <v>0</v>
      </c>
      <c r="P476" s="18">
        <v>0</v>
      </c>
      <c r="Q476" s="17">
        <f t="shared" si="266"/>
        <v>0</v>
      </c>
      <c r="R476" s="17">
        <v>2042.3510000000001</v>
      </c>
      <c r="S476" s="18">
        <v>1006.111</v>
      </c>
      <c r="T476" s="17">
        <f t="shared" si="267"/>
        <v>-1036.2400000000002</v>
      </c>
      <c r="U476" s="17">
        <v>1838.2929999999999</v>
      </c>
      <c r="V476" s="18">
        <v>869.31399999999996</v>
      </c>
      <c r="W476" s="17">
        <f t="shared" si="268"/>
        <v>-968.97899999999993</v>
      </c>
      <c r="X476" s="17">
        <v>0</v>
      </c>
      <c r="Y476" s="18">
        <v>0</v>
      </c>
      <c r="Z476" s="17">
        <f t="shared" si="269"/>
        <v>0</v>
      </c>
      <c r="AA476" s="17">
        <v>94.415000000000006</v>
      </c>
      <c r="AB476" s="18">
        <v>261.36500000000001</v>
      </c>
      <c r="AC476" s="17">
        <f t="shared" si="270"/>
        <v>166.95</v>
      </c>
      <c r="AD476" s="17">
        <v>3277.7910000000002</v>
      </c>
      <c r="AE476" s="18">
        <v>507.64699999999999</v>
      </c>
      <c r="AF476" s="17">
        <f t="shared" si="271"/>
        <v>-2770.1440000000002</v>
      </c>
      <c r="AG476" s="17">
        <v>34.97</v>
      </c>
      <c r="AH476" s="18">
        <v>102.023</v>
      </c>
      <c r="AI476" s="17">
        <f t="shared" si="272"/>
        <v>67.052999999999997</v>
      </c>
      <c r="AJ476" s="17">
        <v>6.6E-3</v>
      </c>
      <c r="AK476" s="18">
        <v>0</v>
      </c>
      <c r="AL476" s="17">
        <f t="shared" si="273"/>
        <v>-6.6E-3</v>
      </c>
      <c r="AM476" s="17">
        <v>370.04840000000002</v>
      </c>
      <c r="AN476" s="18">
        <v>232.22300000000001</v>
      </c>
      <c r="AO476" s="17">
        <f t="shared" si="274"/>
        <v>-137.8254</v>
      </c>
      <c r="AP476" s="17">
        <v>0.5</v>
      </c>
      <c r="AQ476" s="18">
        <v>0</v>
      </c>
      <c r="AR476" s="17">
        <f t="shared" si="275"/>
        <v>-0.5</v>
      </c>
      <c r="AS476" s="17">
        <v>12162.42</v>
      </c>
      <c r="AT476" s="18">
        <v>0</v>
      </c>
      <c r="AU476" s="17">
        <f t="shared" si="276"/>
        <v>-12162.42</v>
      </c>
      <c r="AV476" s="17">
        <v>171.73500000000001</v>
      </c>
      <c r="AW476" s="18">
        <v>41.878</v>
      </c>
      <c r="AX476" s="20">
        <f t="shared" si="277"/>
        <v>-129.85700000000003</v>
      </c>
    </row>
    <row r="477" spans="2:50" x14ac:dyDescent="0.3">
      <c r="B477" s="21" t="s">
        <v>613</v>
      </c>
      <c r="C477" s="22"/>
      <c r="D477" s="18">
        <v>0</v>
      </c>
      <c r="E477" s="22"/>
      <c r="F477" s="22"/>
      <c r="G477" s="18">
        <v>263.34500000000003</v>
      </c>
      <c r="H477" s="22"/>
      <c r="I477" s="22"/>
      <c r="J477" s="18">
        <v>0</v>
      </c>
      <c r="K477" s="22"/>
      <c r="L477" s="22"/>
      <c r="M477" s="18">
        <v>0</v>
      </c>
      <c r="N477" s="18">
        <f t="shared" si="262"/>
        <v>0</v>
      </c>
      <c r="O477" s="22"/>
      <c r="P477" s="18">
        <v>0</v>
      </c>
      <c r="Q477" s="22"/>
      <c r="R477" s="22"/>
      <c r="S477" s="18">
        <v>19.63</v>
      </c>
      <c r="T477" s="22"/>
      <c r="U477" s="22"/>
      <c r="V477" s="18">
        <v>0</v>
      </c>
      <c r="W477" s="22"/>
      <c r="X477" s="22"/>
      <c r="Y477" s="18">
        <v>0</v>
      </c>
      <c r="Z477" s="22"/>
      <c r="AA477" s="22"/>
      <c r="AB477" s="18">
        <v>20.9</v>
      </c>
      <c r="AC477" s="22"/>
      <c r="AD477" s="22"/>
      <c r="AE477" s="18">
        <v>0.84199999999999997</v>
      </c>
      <c r="AF477" s="22"/>
      <c r="AG477" s="22"/>
      <c r="AH477" s="18">
        <v>1.6419999999999999</v>
      </c>
      <c r="AI477" s="22"/>
      <c r="AJ477" s="22"/>
      <c r="AK477" s="18">
        <v>2.0529999999999999</v>
      </c>
      <c r="AL477" s="22"/>
      <c r="AM477" s="22"/>
      <c r="AN477" s="18">
        <v>218.27799999999999</v>
      </c>
      <c r="AO477" s="22"/>
      <c r="AP477" s="22"/>
      <c r="AQ477" s="18">
        <v>0</v>
      </c>
      <c r="AR477" s="22"/>
      <c r="AS477" s="22"/>
      <c r="AT477" s="18">
        <v>0</v>
      </c>
      <c r="AU477" s="22"/>
      <c r="AV477" s="22"/>
      <c r="AW477" s="18">
        <v>0</v>
      </c>
      <c r="AX477" s="23"/>
    </row>
    <row r="478" spans="2:50" x14ac:dyDescent="0.3">
      <c r="B478" s="16" t="s">
        <v>303</v>
      </c>
      <c r="C478" s="17">
        <v>0</v>
      </c>
      <c r="D478" s="18">
        <v>0</v>
      </c>
      <c r="E478" s="17">
        <f>D478-C478</f>
        <v>0</v>
      </c>
      <c r="F478" s="17">
        <v>752.25250000000005</v>
      </c>
      <c r="G478" s="18">
        <v>669.23099999999999</v>
      </c>
      <c r="H478" s="17">
        <f>G478-F478</f>
        <v>-83.02150000000006</v>
      </c>
      <c r="I478" s="17">
        <v>0</v>
      </c>
      <c r="J478" s="18">
        <v>0</v>
      </c>
      <c r="K478" s="17">
        <f>J478-I478</f>
        <v>0</v>
      </c>
      <c r="L478" s="17">
        <v>0</v>
      </c>
      <c r="M478" s="18">
        <v>0</v>
      </c>
      <c r="N478" s="17">
        <f t="shared" si="262"/>
        <v>0</v>
      </c>
      <c r="O478" s="17">
        <v>0</v>
      </c>
      <c r="P478" s="18">
        <v>0</v>
      </c>
      <c r="Q478" s="17">
        <f>P478-O478</f>
        <v>0</v>
      </c>
      <c r="R478" s="17">
        <v>0</v>
      </c>
      <c r="S478" s="18">
        <v>0</v>
      </c>
      <c r="T478" s="17">
        <f>S478-R478</f>
        <v>0</v>
      </c>
      <c r="U478" s="17">
        <v>0</v>
      </c>
      <c r="V478" s="18">
        <v>0</v>
      </c>
      <c r="W478" s="17">
        <f>V478-U478</f>
        <v>0</v>
      </c>
      <c r="X478" s="17">
        <v>0</v>
      </c>
      <c r="Y478" s="18">
        <v>0</v>
      </c>
      <c r="Z478" s="17">
        <f>Y478-X478</f>
        <v>0</v>
      </c>
      <c r="AA478" s="17">
        <v>1.7999999999999999E-2</v>
      </c>
      <c r="AB478" s="18">
        <v>0</v>
      </c>
      <c r="AC478" s="17">
        <f>AB478-AA478</f>
        <v>-1.7999999999999999E-2</v>
      </c>
      <c r="AD478" s="17">
        <v>513.11</v>
      </c>
      <c r="AE478" s="18">
        <v>444.35199999999998</v>
      </c>
      <c r="AF478" s="17">
        <f>AE478-AD478</f>
        <v>-68.758000000000038</v>
      </c>
      <c r="AG478" s="17">
        <v>5.5170000000000003</v>
      </c>
      <c r="AH478" s="18">
        <v>20.533999999999999</v>
      </c>
      <c r="AI478" s="17">
        <f>AH478-AG478</f>
        <v>15.016999999999999</v>
      </c>
      <c r="AJ478" s="17">
        <v>0</v>
      </c>
      <c r="AK478" s="18">
        <v>0</v>
      </c>
      <c r="AL478" s="17">
        <f>AK478-AJ478</f>
        <v>0</v>
      </c>
      <c r="AM478" s="17">
        <v>233.5925</v>
      </c>
      <c r="AN478" s="18">
        <v>203.995</v>
      </c>
      <c r="AO478" s="17">
        <f>AN478-AM478</f>
        <v>-29.597499999999997</v>
      </c>
      <c r="AP478" s="17">
        <v>0</v>
      </c>
      <c r="AQ478" s="18">
        <v>0</v>
      </c>
      <c r="AR478" s="17">
        <f>AQ478-AP478</f>
        <v>0</v>
      </c>
      <c r="AS478" s="17">
        <v>0</v>
      </c>
      <c r="AT478" s="18">
        <v>0</v>
      </c>
      <c r="AU478" s="17">
        <f>AT478-AS478</f>
        <v>0</v>
      </c>
      <c r="AV478" s="17">
        <v>1.4999999999999999E-2</v>
      </c>
      <c r="AW478" s="18">
        <v>0.35</v>
      </c>
      <c r="AX478" s="20">
        <f>AW478-AV478</f>
        <v>0.33499999999999996</v>
      </c>
    </row>
    <row r="479" spans="2:50" x14ac:dyDescent="0.3">
      <c r="B479" s="16" t="s">
        <v>618</v>
      </c>
      <c r="C479" s="17">
        <v>1E-3</v>
      </c>
      <c r="D479" s="18">
        <v>8.3000000000000004E-2</v>
      </c>
      <c r="E479" s="17">
        <f>D479-C479</f>
        <v>8.2000000000000003E-2</v>
      </c>
      <c r="F479" s="17">
        <v>18964.816624999999</v>
      </c>
      <c r="G479" s="18">
        <v>651.61500000000001</v>
      </c>
      <c r="H479" s="17">
        <f>G479-F479</f>
        <v>-18313.201624999998</v>
      </c>
      <c r="I479" s="17">
        <v>0</v>
      </c>
      <c r="J479" s="18">
        <v>0</v>
      </c>
      <c r="K479" s="17">
        <f>J479-I479</f>
        <v>0</v>
      </c>
      <c r="L479" s="17">
        <v>0</v>
      </c>
      <c r="M479" s="18">
        <v>0</v>
      </c>
      <c r="N479" s="17">
        <f t="shared" si="262"/>
        <v>0</v>
      </c>
      <c r="O479" s="17">
        <v>0</v>
      </c>
      <c r="P479" s="18">
        <v>0</v>
      </c>
      <c r="Q479" s="17">
        <f>P479-O479</f>
        <v>0</v>
      </c>
      <c r="R479" s="17">
        <v>0</v>
      </c>
      <c r="S479" s="18">
        <v>0</v>
      </c>
      <c r="T479" s="17">
        <f>S479-R479</f>
        <v>0</v>
      </c>
      <c r="U479" s="17">
        <v>0</v>
      </c>
      <c r="V479" s="18">
        <v>0</v>
      </c>
      <c r="W479" s="17">
        <f>V479-U479</f>
        <v>0</v>
      </c>
      <c r="X479" s="17">
        <v>0</v>
      </c>
      <c r="Y479" s="18">
        <v>0</v>
      </c>
      <c r="Z479" s="17">
        <f>Y479-X479</f>
        <v>0</v>
      </c>
      <c r="AA479" s="17">
        <v>40.65</v>
      </c>
      <c r="AB479" s="18">
        <v>442.00299999999999</v>
      </c>
      <c r="AC479" s="17">
        <f>AB479-AA479</f>
        <v>401.35300000000001</v>
      </c>
      <c r="AD479" s="17">
        <v>0</v>
      </c>
      <c r="AE479" s="18">
        <v>5.8999999999999997E-2</v>
      </c>
      <c r="AF479" s="17">
        <f>AE479-AD479</f>
        <v>5.8999999999999997E-2</v>
      </c>
      <c r="AG479" s="17">
        <v>1.90652</v>
      </c>
      <c r="AH479" s="18">
        <v>6.3570000000000002</v>
      </c>
      <c r="AI479" s="17">
        <f>AH479-AG479</f>
        <v>4.4504800000000007</v>
      </c>
      <c r="AJ479" s="17">
        <v>0.59799999999999998</v>
      </c>
      <c r="AK479" s="18">
        <v>0</v>
      </c>
      <c r="AL479" s="17">
        <f>AK479-AJ479</f>
        <v>-0.59799999999999998</v>
      </c>
      <c r="AM479" s="17">
        <v>18921.661104999999</v>
      </c>
      <c r="AN479" s="18">
        <v>203.279</v>
      </c>
      <c r="AO479" s="17">
        <f>AN479-AM479</f>
        <v>-18718.382105000001</v>
      </c>
      <c r="AP479" s="17">
        <v>0</v>
      </c>
      <c r="AQ479" s="18">
        <v>1.7999999999999999E-2</v>
      </c>
      <c r="AR479" s="17">
        <f>AQ479-AP479</f>
        <v>1.7999999999999999E-2</v>
      </c>
      <c r="AS479" s="17">
        <v>0</v>
      </c>
      <c r="AT479" s="18">
        <v>0</v>
      </c>
      <c r="AU479" s="17">
        <f>AT479-AS479</f>
        <v>0</v>
      </c>
      <c r="AV479" s="17">
        <v>2E-3</v>
      </c>
      <c r="AW479" s="18">
        <v>0</v>
      </c>
      <c r="AX479" s="20">
        <f>AW479-AV479</f>
        <v>-2E-3</v>
      </c>
    </row>
    <row r="480" spans="2:50" x14ac:dyDescent="0.3">
      <c r="B480" s="16" t="s">
        <v>447</v>
      </c>
      <c r="C480" s="17">
        <v>270</v>
      </c>
      <c r="D480" s="18">
        <v>0</v>
      </c>
      <c r="E480" s="17">
        <f>D480-C480</f>
        <v>-270</v>
      </c>
      <c r="F480" s="17">
        <v>125.85925</v>
      </c>
      <c r="G480" s="18">
        <v>228.39599999999999</v>
      </c>
      <c r="H480" s="17">
        <f>G480-F480</f>
        <v>102.53674999999998</v>
      </c>
      <c r="I480" s="17">
        <v>3211</v>
      </c>
      <c r="J480" s="18">
        <v>0</v>
      </c>
      <c r="K480" s="17">
        <f>J480-I480</f>
        <v>-3211</v>
      </c>
      <c r="L480" s="17">
        <v>0</v>
      </c>
      <c r="M480" s="18">
        <v>0</v>
      </c>
      <c r="N480" s="17">
        <f t="shared" si="262"/>
        <v>0</v>
      </c>
      <c r="O480" s="17">
        <v>0</v>
      </c>
      <c r="P480" s="18">
        <v>0</v>
      </c>
      <c r="Q480" s="17">
        <f>P480-O480</f>
        <v>0</v>
      </c>
      <c r="R480" s="17">
        <v>0.5</v>
      </c>
      <c r="S480" s="18">
        <v>0</v>
      </c>
      <c r="T480" s="17">
        <f>S480-R480</f>
        <v>-0.5</v>
      </c>
      <c r="U480" s="17">
        <v>0.5</v>
      </c>
      <c r="V480" s="18">
        <v>0</v>
      </c>
      <c r="W480" s="17">
        <f>V480-U480</f>
        <v>-0.5</v>
      </c>
      <c r="X480" s="17">
        <v>0</v>
      </c>
      <c r="Y480" s="18">
        <v>0</v>
      </c>
      <c r="Z480" s="17">
        <f>Y480-X480</f>
        <v>0</v>
      </c>
      <c r="AA480" s="17">
        <v>0.10199999999999999</v>
      </c>
      <c r="AB480" s="18">
        <v>0</v>
      </c>
      <c r="AC480" s="17">
        <f>AB480-AA480</f>
        <v>-0.10199999999999999</v>
      </c>
      <c r="AD480" s="17">
        <v>3458.8</v>
      </c>
      <c r="AE480" s="18">
        <v>22.4</v>
      </c>
      <c r="AF480" s="17">
        <f>AE480-AD480</f>
        <v>-3436.4</v>
      </c>
      <c r="AG480" s="17">
        <v>0.114</v>
      </c>
      <c r="AH480" s="18">
        <v>2.996</v>
      </c>
      <c r="AI480" s="17">
        <f>AH480-AG480</f>
        <v>2.8820000000000001</v>
      </c>
      <c r="AJ480" s="17">
        <v>3</v>
      </c>
      <c r="AK480" s="18">
        <v>0</v>
      </c>
      <c r="AL480" s="17">
        <f>AK480-AJ480</f>
        <v>-3</v>
      </c>
      <c r="AM480" s="17">
        <v>114.34325</v>
      </c>
      <c r="AN480" s="18">
        <v>203</v>
      </c>
      <c r="AO480" s="17">
        <f>AN480-AM480</f>
        <v>88.656750000000002</v>
      </c>
      <c r="AP480" s="17">
        <v>0</v>
      </c>
      <c r="AQ480" s="18">
        <v>0</v>
      </c>
      <c r="AR480" s="17">
        <f>AQ480-AP480</f>
        <v>0</v>
      </c>
      <c r="AS480" s="17">
        <v>0</v>
      </c>
      <c r="AT480" s="18">
        <v>0</v>
      </c>
      <c r="AU480" s="17">
        <f>AT480-AS480</f>
        <v>0</v>
      </c>
      <c r="AV480" s="17">
        <v>30</v>
      </c>
      <c r="AW480" s="18">
        <v>0</v>
      </c>
      <c r="AX480" s="20">
        <f>AW480-AV480</f>
        <v>-30</v>
      </c>
    </row>
    <row r="481" spans="2:50" x14ac:dyDescent="0.3">
      <c r="B481" s="16" t="s">
        <v>117</v>
      </c>
      <c r="C481" s="17">
        <v>0</v>
      </c>
      <c r="D481" s="18">
        <v>2900</v>
      </c>
      <c r="E481" s="17">
        <f>D481-C481</f>
        <v>2900</v>
      </c>
      <c r="F481" s="17">
        <v>166.40899999999999</v>
      </c>
      <c r="G481" s="18">
        <v>8556.6689999999999</v>
      </c>
      <c r="H481" s="17">
        <f>G481-F481</f>
        <v>8390.26</v>
      </c>
      <c r="I481" s="17">
        <v>0</v>
      </c>
      <c r="J481" s="18">
        <v>0</v>
      </c>
      <c r="K481" s="17">
        <f>J481-I481</f>
        <v>0</v>
      </c>
      <c r="L481" s="17">
        <v>0</v>
      </c>
      <c r="M481" s="18">
        <v>0</v>
      </c>
      <c r="N481" s="17">
        <f t="shared" si="262"/>
        <v>0</v>
      </c>
      <c r="O481" s="17">
        <v>0</v>
      </c>
      <c r="P481" s="18">
        <v>0</v>
      </c>
      <c r="Q481" s="17">
        <f>P481-O481</f>
        <v>0</v>
      </c>
      <c r="R481" s="17">
        <v>0</v>
      </c>
      <c r="S481" s="18">
        <v>7900</v>
      </c>
      <c r="T481" s="17">
        <f>S481-R481</f>
        <v>7900</v>
      </c>
      <c r="U481" s="17">
        <v>0</v>
      </c>
      <c r="V481" s="18">
        <v>0</v>
      </c>
      <c r="W481" s="17">
        <f>V481-U481</f>
        <v>0</v>
      </c>
      <c r="X481" s="17">
        <v>0</v>
      </c>
      <c r="Y481" s="18">
        <v>0</v>
      </c>
      <c r="Z481" s="17">
        <f>Y481-X481</f>
        <v>0</v>
      </c>
      <c r="AA481" s="17">
        <v>0</v>
      </c>
      <c r="AB481" s="18">
        <v>157.54499999999999</v>
      </c>
      <c r="AC481" s="17">
        <f>AB481-AA481</f>
        <v>157.54499999999999</v>
      </c>
      <c r="AD481" s="17">
        <v>0</v>
      </c>
      <c r="AE481" s="18">
        <v>0.36799999999999999</v>
      </c>
      <c r="AF481" s="17">
        <f>AE481-AD481</f>
        <v>0.36799999999999999</v>
      </c>
      <c r="AG481" s="17">
        <v>5.8999999999999997E-2</v>
      </c>
      <c r="AH481" s="18">
        <v>0.35399999999999998</v>
      </c>
      <c r="AI481" s="17">
        <f>AH481-AG481</f>
        <v>0.29499999999999998</v>
      </c>
      <c r="AJ481" s="17">
        <v>0</v>
      </c>
      <c r="AK481" s="18">
        <v>0</v>
      </c>
      <c r="AL481" s="17">
        <f>AK481-AJ481</f>
        <v>0</v>
      </c>
      <c r="AM481" s="17">
        <v>166.35</v>
      </c>
      <c r="AN481" s="18">
        <v>190.24299999999999</v>
      </c>
      <c r="AO481" s="17">
        <f>AN481-AM481</f>
        <v>23.893000000000001</v>
      </c>
      <c r="AP481" s="17">
        <v>0</v>
      </c>
      <c r="AQ481" s="18">
        <v>0</v>
      </c>
      <c r="AR481" s="17">
        <f>AQ481-AP481</f>
        <v>0</v>
      </c>
      <c r="AS481" s="17">
        <v>0</v>
      </c>
      <c r="AT481" s="18">
        <v>0</v>
      </c>
      <c r="AU481" s="17">
        <f>AT481-AS481</f>
        <v>0</v>
      </c>
      <c r="AV481" s="17">
        <v>0</v>
      </c>
      <c r="AW481" s="18">
        <v>3208.1590000000001</v>
      </c>
      <c r="AX481" s="20">
        <f>AW481-AV481</f>
        <v>3208.1590000000001</v>
      </c>
    </row>
    <row r="482" spans="2:50" x14ac:dyDescent="0.3">
      <c r="B482" s="16" t="s">
        <v>221</v>
      </c>
      <c r="C482" s="17">
        <v>0.1</v>
      </c>
      <c r="D482" s="18">
        <v>0</v>
      </c>
      <c r="E482" s="17">
        <f>D482-C482</f>
        <v>-0.1</v>
      </c>
      <c r="F482" s="17">
        <v>177.89795000000001</v>
      </c>
      <c r="G482" s="18">
        <v>201.667</v>
      </c>
      <c r="H482" s="17">
        <f>G482-F482</f>
        <v>23.769049999999993</v>
      </c>
      <c r="I482" s="17">
        <v>0</v>
      </c>
      <c r="J482" s="18">
        <v>0</v>
      </c>
      <c r="K482" s="17">
        <f>J482-I482</f>
        <v>0</v>
      </c>
      <c r="L482" s="17">
        <v>0</v>
      </c>
      <c r="M482" s="18">
        <v>0</v>
      </c>
      <c r="N482" s="17">
        <f t="shared" si="262"/>
        <v>0</v>
      </c>
      <c r="O482" s="17">
        <v>0</v>
      </c>
      <c r="P482" s="18">
        <v>0</v>
      </c>
      <c r="Q482" s="17">
        <f>P482-O482</f>
        <v>0</v>
      </c>
      <c r="R482" s="17">
        <v>0</v>
      </c>
      <c r="S482" s="18">
        <v>0</v>
      </c>
      <c r="T482" s="17">
        <f>S482-R482</f>
        <v>0</v>
      </c>
      <c r="U482" s="17">
        <v>0</v>
      </c>
      <c r="V482" s="18">
        <v>0</v>
      </c>
      <c r="W482" s="17">
        <f>V482-U482</f>
        <v>0</v>
      </c>
      <c r="X482" s="17">
        <v>0</v>
      </c>
      <c r="Y482" s="18">
        <v>0</v>
      </c>
      <c r="Z482" s="17">
        <f>Y482-X482</f>
        <v>0</v>
      </c>
      <c r="AA482" s="17">
        <v>18.991</v>
      </c>
      <c r="AB482" s="18">
        <v>12.657999999999999</v>
      </c>
      <c r="AC482" s="17">
        <f>AB482-AA482</f>
        <v>-6.3330000000000002</v>
      </c>
      <c r="AD482" s="17">
        <v>4.8500000000000001E-2</v>
      </c>
      <c r="AE482" s="18">
        <v>0.246</v>
      </c>
      <c r="AF482" s="17">
        <f>AE482-AD482</f>
        <v>0.19750000000000001</v>
      </c>
      <c r="AG482" s="17">
        <v>2.1246999999999998</v>
      </c>
      <c r="AH482" s="18">
        <v>7.2999999999999995E-2</v>
      </c>
      <c r="AI482" s="17">
        <f>AH482-AG482</f>
        <v>-2.0516999999999999</v>
      </c>
      <c r="AJ482" s="17">
        <v>0</v>
      </c>
      <c r="AK482" s="18">
        <v>0</v>
      </c>
      <c r="AL482" s="17">
        <f>AK482-AJ482</f>
        <v>0</v>
      </c>
      <c r="AM482" s="17">
        <v>156.7337</v>
      </c>
      <c r="AN482" s="18">
        <v>188.66</v>
      </c>
      <c r="AO482" s="17">
        <f>AN482-AM482</f>
        <v>31.926299999999998</v>
      </c>
      <c r="AP482" s="17">
        <v>0</v>
      </c>
      <c r="AQ482" s="18">
        <v>0</v>
      </c>
      <c r="AR482" s="17">
        <f>AQ482-AP482</f>
        <v>0</v>
      </c>
      <c r="AS482" s="17">
        <v>0</v>
      </c>
      <c r="AT482" s="18">
        <v>0</v>
      </c>
      <c r="AU482" s="17">
        <f>AT482-AS482</f>
        <v>0</v>
      </c>
      <c r="AV482" s="17">
        <v>0.10005</v>
      </c>
      <c r="AW482" s="18">
        <v>0.03</v>
      </c>
      <c r="AX482" s="20">
        <f>AW482-AV482</f>
        <v>-7.0050000000000001E-2</v>
      </c>
    </row>
    <row r="483" spans="2:50" x14ac:dyDescent="0.3">
      <c r="B483" s="21" t="s">
        <v>244</v>
      </c>
      <c r="C483" s="22"/>
      <c r="D483" s="18">
        <v>1.0999999999999999E-2</v>
      </c>
      <c r="E483" s="22"/>
      <c r="F483" s="22"/>
      <c r="G483" s="18">
        <v>190.77699999999999</v>
      </c>
      <c r="H483" s="22"/>
      <c r="I483" s="22"/>
      <c r="J483" s="18">
        <v>0</v>
      </c>
      <c r="K483" s="22"/>
      <c r="L483" s="22"/>
      <c r="M483" s="18">
        <v>0</v>
      </c>
      <c r="N483" s="18">
        <f t="shared" si="262"/>
        <v>0</v>
      </c>
      <c r="O483" s="22"/>
      <c r="P483" s="18">
        <v>0</v>
      </c>
      <c r="Q483" s="22"/>
      <c r="R483" s="22"/>
      <c r="S483" s="18">
        <v>0</v>
      </c>
      <c r="T483" s="22"/>
      <c r="U483" s="22"/>
      <c r="V483" s="18">
        <v>0</v>
      </c>
      <c r="W483" s="22"/>
      <c r="X483" s="22"/>
      <c r="Y483" s="18">
        <v>0</v>
      </c>
      <c r="Z483" s="22"/>
      <c r="AA483" s="22"/>
      <c r="AB483" s="18">
        <v>1.0999999999999999E-2</v>
      </c>
      <c r="AC483" s="22"/>
      <c r="AD483" s="22"/>
      <c r="AE483" s="18">
        <v>2.7530000000000001</v>
      </c>
      <c r="AF483" s="22"/>
      <c r="AG483" s="22"/>
      <c r="AH483" s="18">
        <v>5.3999999999999999E-2</v>
      </c>
      <c r="AI483" s="22"/>
      <c r="AJ483" s="22"/>
      <c r="AK483" s="18">
        <v>0</v>
      </c>
      <c r="AL483" s="22"/>
      <c r="AM483" s="22"/>
      <c r="AN483" s="18">
        <v>187.96899999999999</v>
      </c>
      <c r="AO483" s="22"/>
      <c r="AP483" s="22"/>
      <c r="AQ483" s="18">
        <v>0</v>
      </c>
      <c r="AR483" s="22"/>
      <c r="AS483" s="22"/>
      <c r="AT483" s="18">
        <v>0</v>
      </c>
      <c r="AU483" s="22"/>
      <c r="AV483" s="22"/>
      <c r="AW483" s="18">
        <v>0</v>
      </c>
      <c r="AX483" s="23"/>
    </row>
    <row r="484" spans="2:50" x14ac:dyDescent="0.3">
      <c r="B484" s="16" t="s">
        <v>454</v>
      </c>
      <c r="C484" s="17">
        <v>0</v>
      </c>
      <c r="D484" s="18">
        <v>0</v>
      </c>
      <c r="E484" s="17">
        <f t="shared" ref="E484:E512" si="278">D484-C484</f>
        <v>0</v>
      </c>
      <c r="F484" s="17">
        <v>601.22329999999999</v>
      </c>
      <c r="G484" s="18">
        <v>186.23599999999999</v>
      </c>
      <c r="H484" s="17">
        <f t="shared" ref="H484:H512" si="279">G484-F484</f>
        <v>-414.9873</v>
      </c>
      <c r="I484" s="17">
        <v>0</v>
      </c>
      <c r="J484" s="18">
        <v>0</v>
      </c>
      <c r="K484" s="17">
        <f t="shared" ref="K484:K512" si="280">J484-I484</f>
        <v>0</v>
      </c>
      <c r="L484" s="17">
        <v>0</v>
      </c>
      <c r="M484" s="18">
        <v>0</v>
      </c>
      <c r="N484" s="17">
        <f t="shared" si="262"/>
        <v>0</v>
      </c>
      <c r="O484" s="17">
        <v>0</v>
      </c>
      <c r="P484" s="18">
        <v>0</v>
      </c>
      <c r="Q484" s="17">
        <f t="shared" ref="Q484:Q512" si="281">P484-O484</f>
        <v>0</v>
      </c>
      <c r="R484" s="17">
        <v>0</v>
      </c>
      <c r="S484" s="18">
        <v>0</v>
      </c>
      <c r="T484" s="17">
        <f t="shared" ref="T484:T512" si="282">S484-R484</f>
        <v>0</v>
      </c>
      <c r="U484" s="17">
        <v>0</v>
      </c>
      <c r="V484" s="18">
        <v>0</v>
      </c>
      <c r="W484" s="17">
        <f t="shared" ref="W484:W512" si="283">V484-U484</f>
        <v>0</v>
      </c>
      <c r="X484" s="17">
        <v>2.8000000000000001E-2</v>
      </c>
      <c r="Y484" s="18">
        <v>0</v>
      </c>
      <c r="Z484" s="17">
        <f t="shared" ref="Z484:Z512" si="284">Y484-X484</f>
        <v>-2.8000000000000001E-2</v>
      </c>
      <c r="AA484" s="17">
        <v>0</v>
      </c>
      <c r="AB484" s="18">
        <v>0</v>
      </c>
      <c r="AC484" s="17">
        <f t="shared" ref="AC484:AC512" si="285">AB484-AA484</f>
        <v>0</v>
      </c>
      <c r="AD484" s="17">
        <v>3.7549999999999999</v>
      </c>
      <c r="AE484" s="18">
        <v>0</v>
      </c>
      <c r="AF484" s="17">
        <f t="shared" ref="AF484:AF512" si="286">AE484-AD484</f>
        <v>-3.7549999999999999</v>
      </c>
      <c r="AG484" s="17">
        <v>7.9509999999999996</v>
      </c>
      <c r="AH484" s="18">
        <v>0</v>
      </c>
      <c r="AI484" s="17">
        <f t="shared" ref="AI484:AI512" si="287">AH484-AG484</f>
        <v>-7.9509999999999996</v>
      </c>
      <c r="AJ484" s="17">
        <v>9.7539999999999996</v>
      </c>
      <c r="AK484" s="18">
        <v>0</v>
      </c>
      <c r="AL484" s="17">
        <f t="shared" ref="AL484:AL512" si="288">AK484-AJ484</f>
        <v>-9.7539999999999996</v>
      </c>
      <c r="AM484" s="17">
        <v>565.48940000000005</v>
      </c>
      <c r="AN484" s="18">
        <v>186.23599999999999</v>
      </c>
      <c r="AO484" s="17">
        <f t="shared" ref="AO484:AO512" si="289">AN484-AM484</f>
        <v>-379.25340000000006</v>
      </c>
      <c r="AP484" s="17">
        <v>0</v>
      </c>
      <c r="AQ484" s="18">
        <v>0</v>
      </c>
      <c r="AR484" s="17">
        <f t="shared" ref="AR484:AR512" si="290">AQ484-AP484</f>
        <v>0</v>
      </c>
      <c r="AS484" s="17">
        <v>0</v>
      </c>
      <c r="AT484" s="18">
        <v>0</v>
      </c>
      <c r="AU484" s="17">
        <f t="shared" ref="AU484:AU512" si="291">AT484-AS484</f>
        <v>0</v>
      </c>
      <c r="AV484" s="17">
        <v>14.245900000000001</v>
      </c>
      <c r="AW484" s="18">
        <v>0</v>
      </c>
      <c r="AX484" s="20">
        <f t="shared" ref="AX484:AX512" si="292">AW484-AV484</f>
        <v>-14.245900000000001</v>
      </c>
    </row>
    <row r="485" spans="2:50" x14ac:dyDescent="0.3">
      <c r="B485" s="16" t="s">
        <v>262</v>
      </c>
      <c r="C485" s="17">
        <v>0</v>
      </c>
      <c r="D485" s="18">
        <v>0</v>
      </c>
      <c r="E485" s="17">
        <f t="shared" si="278"/>
        <v>0</v>
      </c>
      <c r="F485" s="17">
        <v>1245.6883</v>
      </c>
      <c r="G485" s="18">
        <v>208.82499999999999</v>
      </c>
      <c r="H485" s="17">
        <f t="shared" si="279"/>
        <v>-1036.8633</v>
      </c>
      <c r="I485" s="17">
        <v>6340</v>
      </c>
      <c r="J485" s="18">
        <v>0</v>
      </c>
      <c r="K485" s="17">
        <f t="shared" si="280"/>
        <v>-6340</v>
      </c>
      <c r="L485" s="17">
        <v>0</v>
      </c>
      <c r="M485" s="18">
        <v>0</v>
      </c>
      <c r="N485" s="17">
        <f t="shared" si="262"/>
        <v>0</v>
      </c>
      <c r="O485" s="17">
        <v>0</v>
      </c>
      <c r="P485" s="18">
        <v>0</v>
      </c>
      <c r="Q485" s="17">
        <f t="shared" si="281"/>
        <v>0</v>
      </c>
      <c r="R485" s="17">
        <v>441.63299999999998</v>
      </c>
      <c r="S485" s="18">
        <v>22.6</v>
      </c>
      <c r="T485" s="17">
        <f t="shared" si="282"/>
        <v>-419.03299999999996</v>
      </c>
      <c r="U485" s="17">
        <v>37.295999999999999</v>
      </c>
      <c r="V485" s="18">
        <v>22.6</v>
      </c>
      <c r="W485" s="17">
        <f t="shared" si="283"/>
        <v>-14.695999999999998</v>
      </c>
      <c r="X485" s="17">
        <v>0.04</v>
      </c>
      <c r="Y485" s="18">
        <v>0</v>
      </c>
      <c r="Z485" s="17">
        <f t="shared" si="284"/>
        <v>-0.04</v>
      </c>
      <c r="AA485" s="17">
        <v>0</v>
      </c>
      <c r="AB485" s="18">
        <v>0</v>
      </c>
      <c r="AC485" s="17">
        <f t="shared" si="285"/>
        <v>0</v>
      </c>
      <c r="AD485" s="17">
        <v>53.011000000000003</v>
      </c>
      <c r="AE485" s="18">
        <v>0.79200000000000004</v>
      </c>
      <c r="AF485" s="17">
        <f t="shared" si="286"/>
        <v>-52.219000000000001</v>
      </c>
      <c r="AG485" s="17">
        <v>0.3725</v>
      </c>
      <c r="AH485" s="18">
        <v>0.66500000000000004</v>
      </c>
      <c r="AI485" s="17">
        <f t="shared" si="287"/>
        <v>0.29250000000000004</v>
      </c>
      <c r="AJ485" s="17">
        <v>0</v>
      </c>
      <c r="AK485" s="18">
        <v>0</v>
      </c>
      <c r="AL485" s="17">
        <f t="shared" si="288"/>
        <v>0</v>
      </c>
      <c r="AM485" s="17">
        <v>720.37879999999996</v>
      </c>
      <c r="AN485" s="18">
        <v>182.31399999999999</v>
      </c>
      <c r="AO485" s="17">
        <f t="shared" si="289"/>
        <v>-538.06479999999999</v>
      </c>
      <c r="AP485" s="17">
        <v>0</v>
      </c>
      <c r="AQ485" s="18">
        <v>0</v>
      </c>
      <c r="AR485" s="17">
        <f t="shared" si="290"/>
        <v>0</v>
      </c>
      <c r="AS485" s="17">
        <v>6365.1530000000002</v>
      </c>
      <c r="AT485" s="18">
        <v>0</v>
      </c>
      <c r="AU485" s="17">
        <f t="shared" si="291"/>
        <v>-6365.1530000000002</v>
      </c>
      <c r="AV485" s="17">
        <v>5.0999999999999996</v>
      </c>
      <c r="AW485" s="18">
        <v>2.4540000000000002</v>
      </c>
      <c r="AX485" s="20">
        <f t="shared" si="292"/>
        <v>-2.6459999999999995</v>
      </c>
    </row>
    <row r="486" spans="2:50" x14ac:dyDescent="0.3">
      <c r="B486" s="16" t="s">
        <v>549</v>
      </c>
      <c r="C486" s="17">
        <v>29.280999999999999</v>
      </c>
      <c r="D486" s="18">
        <v>19.916</v>
      </c>
      <c r="E486" s="17">
        <f t="shared" si="278"/>
        <v>-9.3649999999999984</v>
      </c>
      <c r="F486" s="17">
        <v>42.085999999999999</v>
      </c>
      <c r="G486" s="18">
        <v>282.31400000000002</v>
      </c>
      <c r="H486" s="17">
        <f t="shared" si="279"/>
        <v>240.22800000000001</v>
      </c>
      <c r="I486" s="17">
        <v>0</v>
      </c>
      <c r="J486" s="18">
        <v>0</v>
      </c>
      <c r="K486" s="17">
        <f t="shared" si="280"/>
        <v>0</v>
      </c>
      <c r="L486" s="17">
        <v>0</v>
      </c>
      <c r="M486" s="18">
        <v>0</v>
      </c>
      <c r="N486" s="17">
        <f t="shared" si="262"/>
        <v>0</v>
      </c>
      <c r="O486" s="17">
        <v>0</v>
      </c>
      <c r="P486" s="18">
        <v>0</v>
      </c>
      <c r="Q486" s="17">
        <f t="shared" si="281"/>
        <v>0</v>
      </c>
      <c r="R486" s="17">
        <v>15.95</v>
      </c>
      <c r="S486" s="18">
        <v>14.775</v>
      </c>
      <c r="T486" s="17">
        <f t="shared" si="282"/>
        <v>-1.1749999999999989</v>
      </c>
      <c r="U486" s="17">
        <v>15.55</v>
      </c>
      <c r="V486" s="18">
        <v>0.39500000000000002</v>
      </c>
      <c r="W486" s="17">
        <f t="shared" si="283"/>
        <v>-15.155000000000001</v>
      </c>
      <c r="X486" s="17">
        <v>0</v>
      </c>
      <c r="Y486" s="18">
        <v>5.0000000000000001E-3</v>
      </c>
      <c r="Z486" s="17">
        <f t="shared" si="284"/>
        <v>5.0000000000000001E-3</v>
      </c>
      <c r="AA486" s="17">
        <v>0</v>
      </c>
      <c r="AB486" s="18">
        <v>0</v>
      </c>
      <c r="AC486" s="17">
        <f t="shared" si="285"/>
        <v>0</v>
      </c>
      <c r="AD486" s="17">
        <v>0.3639</v>
      </c>
      <c r="AE486" s="18">
        <v>1.6E-2</v>
      </c>
      <c r="AF486" s="17">
        <f t="shared" si="286"/>
        <v>-0.34789999999999999</v>
      </c>
      <c r="AG486" s="17">
        <v>2.4500000000000001E-2</v>
      </c>
      <c r="AH486" s="18">
        <v>4.2000000000000003E-2</v>
      </c>
      <c r="AI486" s="17">
        <f t="shared" si="287"/>
        <v>1.7500000000000002E-2</v>
      </c>
      <c r="AJ486" s="17">
        <v>17.941400000000002</v>
      </c>
      <c r="AK486" s="18">
        <v>78.403999999999996</v>
      </c>
      <c r="AL486" s="17">
        <f t="shared" si="288"/>
        <v>60.462599999999995</v>
      </c>
      <c r="AM486" s="17">
        <v>0.92100000000000004</v>
      </c>
      <c r="AN486" s="18">
        <v>180.886</v>
      </c>
      <c r="AO486" s="17">
        <f t="shared" si="289"/>
        <v>179.965</v>
      </c>
      <c r="AP486" s="17">
        <v>0</v>
      </c>
      <c r="AQ486" s="18">
        <v>0</v>
      </c>
      <c r="AR486" s="17">
        <f t="shared" si="290"/>
        <v>0</v>
      </c>
      <c r="AS486" s="17">
        <v>0</v>
      </c>
      <c r="AT486" s="18">
        <v>0</v>
      </c>
      <c r="AU486" s="17">
        <f t="shared" si="291"/>
        <v>0</v>
      </c>
      <c r="AV486" s="17">
        <v>36.166200000000003</v>
      </c>
      <c r="AW486" s="18">
        <v>28.100999999999999</v>
      </c>
      <c r="AX486" s="20">
        <f t="shared" si="292"/>
        <v>-8.0652000000000044</v>
      </c>
    </row>
    <row r="487" spans="2:50" x14ac:dyDescent="0.3">
      <c r="B487" s="16" t="s">
        <v>155</v>
      </c>
      <c r="C487" s="17">
        <v>1.32E-2</v>
      </c>
      <c r="D487" s="18">
        <v>0.96599999999999997</v>
      </c>
      <c r="E487" s="17">
        <f t="shared" si="278"/>
        <v>0.95279999999999998</v>
      </c>
      <c r="F487" s="17">
        <v>147.13528700000001</v>
      </c>
      <c r="G487" s="18">
        <v>299.17700000000002</v>
      </c>
      <c r="H487" s="17">
        <f t="shared" si="279"/>
        <v>152.04171300000002</v>
      </c>
      <c r="I487" s="17">
        <v>0</v>
      </c>
      <c r="J487" s="18">
        <v>2</v>
      </c>
      <c r="K487" s="17">
        <f t="shared" si="280"/>
        <v>2</v>
      </c>
      <c r="L487" s="17">
        <v>0</v>
      </c>
      <c r="M487" s="18">
        <v>0</v>
      </c>
      <c r="N487" s="17">
        <f t="shared" si="262"/>
        <v>0</v>
      </c>
      <c r="O487" s="17">
        <v>0.25259999999999999</v>
      </c>
      <c r="P487" s="18">
        <v>0</v>
      </c>
      <c r="Q487" s="17">
        <f t="shared" si="281"/>
        <v>-0.25259999999999999</v>
      </c>
      <c r="R487" s="17">
        <v>0.505</v>
      </c>
      <c r="S487" s="18">
        <v>0</v>
      </c>
      <c r="T487" s="17">
        <f t="shared" si="282"/>
        <v>-0.505</v>
      </c>
      <c r="U487" s="17">
        <v>0</v>
      </c>
      <c r="V487" s="18">
        <v>0</v>
      </c>
      <c r="W487" s="17">
        <f t="shared" si="283"/>
        <v>0</v>
      </c>
      <c r="X487" s="17">
        <v>0</v>
      </c>
      <c r="Y487" s="18">
        <v>0</v>
      </c>
      <c r="Z487" s="17">
        <f t="shared" si="284"/>
        <v>0</v>
      </c>
      <c r="AA487" s="17">
        <v>0.5</v>
      </c>
      <c r="AB487" s="18">
        <v>0</v>
      </c>
      <c r="AC487" s="17">
        <f t="shared" si="285"/>
        <v>-0.5</v>
      </c>
      <c r="AD487" s="17">
        <v>0.127</v>
      </c>
      <c r="AE487" s="18">
        <v>72.201999999999998</v>
      </c>
      <c r="AF487" s="17">
        <f t="shared" si="286"/>
        <v>72.075000000000003</v>
      </c>
      <c r="AG487" s="17">
        <v>2.6680000000000001</v>
      </c>
      <c r="AH487" s="18">
        <v>0.63400000000000001</v>
      </c>
      <c r="AI487" s="17">
        <f t="shared" si="287"/>
        <v>-2.0340000000000003</v>
      </c>
      <c r="AJ487" s="17">
        <v>142.8065</v>
      </c>
      <c r="AK487" s="18">
        <v>49.072000000000003</v>
      </c>
      <c r="AL487" s="17">
        <f t="shared" si="288"/>
        <v>-93.734499999999997</v>
      </c>
      <c r="AM487" s="17">
        <v>9.4229999999999994E-2</v>
      </c>
      <c r="AN487" s="18">
        <v>178.28399999999999</v>
      </c>
      <c r="AO487" s="17">
        <f t="shared" si="289"/>
        <v>178.18976999999998</v>
      </c>
      <c r="AP487" s="17">
        <v>0</v>
      </c>
      <c r="AQ487" s="18">
        <v>0</v>
      </c>
      <c r="AR487" s="17">
        <f t="shared" si="290"/>
        <v>0</v>
      </c>
      <c r="AS487" s="17">
        <v>0</v>
      </c>
      <c r="AT487" s="18">
        <v>0</v>
      </c>
      <c r="AU487" s="17">
        <f t="shared" si="291"/>
        <v>0</v>
      </c>
      <c r="AV487" s="17">
        <v>0.195157</v>
      </c>
      <c r="AW487" s="18">
        <v>1.954</v>
      </c>
      <c r="AX487" s="20">
        <f t="shared" si="292"/>
        <v>1.7588429999999999</v>
      </c>
    </row>
    <row r="488" spans="2:50" x14ac:dyDescent="0.3">
      <c r="B488" s="16" t="s">
        <v>164</v>
      </c>
      <c r="C488" s="17">
        <v>8001.25</v>
      </c>
      <c r="D488" s="18">
        <v>0</v>
      </c>
      <c r="E488" s="17">
        <f t="shared" si="278"/>
        <v>-8001.25</v>
      </c>
      <c r="F488" s="17">
        <v>92508.657057000004</v>
      </c>
      <c r="G488" s="18">
        <v>274.03800000000001</v>
      </c>
      <c r="H488" s="17">
        <f t="shared" si="279"/>
        <v>-92234.619057000004</v>
      </c>
      <c r="I488" s="17">
        <v>3.2</v>
      </c>
      <c r="J488" s="18">
        <v>3.18</v>
      </c>
      <c r="K488" s="17">
        <f t="shared" si="280"/>
        <v>-2.0000000000000018E-2</v>
      </c>
      <c r="L488" s="17">
        <v>0</v>
      </c>
      <c r="M488" s="18">
        <v>0</v>
      </c>
      <c r="N488" s="17">
        <f t="shared" si="262"/>
        <v>0</v>
      </c>
      <c r="O488" s="17">
        <v>0</v>
      </c>
      <c r="P488" s="18">
        <v>0</v>
      </c>
      <c r="Q488" s="17">
        <f t="shared" si="281"/>
        <v>0</v>
      </c>
      <c r="R488" s="17">
        <v>61974.3</v>
      </c>
      <c r="S488" s="18">
        <v>0</v>
      </c>
      <c r="T488" s="17">
        <f t="shared" si="282"/>
        <v>-61974.3</v>
      </c>
      <c r="U488" s="17">
        <v>0</v>
      </c>
      <c r="V488" s="18">
        <v>0</v>
      </c>
      <c r="W488" s="17">
        <f t="shared" si="283"/>
        <v>0</v>
      </c>
      <c r="X488" s="17">
        <v>0</v>
      </c>
      <c r="Y488" s="18">
        <v>0</v>
      </c>
      <c r="Z488" s="17">
        <f t="shared" si="284"/>
        <v>0</v>
      </c>
      <c r="AA488" s="17">
        <v>0</v>
      </c>
      <c r="AB488" s="18">
        <v>0</v>
      </c>
      <c r="AC488" s="17">
        <f t="shared" si="285"/>
        <v>0</v>
      </c>
      <c r="AD488" s="17">
        <v>30034.712264999998</v>
      </c>
      <c r="AE488" s="18">
        <v>35.222000000000001</v>
      </c>
      <c r="AF488" s="17">
        <f t="shared" si="286"/>
        <v>-29999.490264999997</v>
      </c>
      <c r="AG488" s="17">
        <v>1.4059999999999999</v>
      </c>
      <c r="AH488" s="18">
        <v>0.78</v>
      </c>
      <c r="AI488" s="17">
        <f t="shared" si="287"/>
        <v>-0.62599999999999989</v>
      </c>
      <c r="AJ488" s="17">
        <v>7.7135999999999996</v>
      </c>
      <c r="AK488" s="18">
        <v>62.988999999999997</v>
      </c>
      <c r="AL488" s="17">
        <f t="shared" si="288"/>
        <v>55.275399999999998</v>
      </c>
      <c r="AM488" s="17">
        <v>486.47519199999999</v>
      </c>
      <c r="AN488" s="18">
        <v>178.227</v>
      </c>
      <c r="AO488" s="17">
        <f t="shared" si="289"/>
        <v>-308.24819200000002</v>
      </c>
      <c r="AP488" s="17">
        <v>0</v>
      </c>
      <c r="AQ488" s="18">
        <v>0</v>
      </c>
      <c r="AR488" s="17">
        <f t="shared" si="290"/>
        <v>0</v>
      </c>
      <c r="AS488" s="17">
        <v>0</v>
      </c>
      <c r="AT488" s="18">
        <v>0</v>
      </c>
      <c r="AU488" s="17">
        <f t="shared" si="291"/>
        <v>0</v>
      </c>
      <c r="AV488" s="17">
        <v>8008.5</v>
      </c>
      <c r="AW488" s="18">
        <v>0</v>
      </c>
      <c r="AX488" s="20">
        <f t="shared" si="292"/>
        <v>-8008.5</v>
      </c>
    </row>
    <row r="489" spans="2:50" x14ac:dyDescent="0.3">
      <c r="B489" s="16" t="s">
        <v>85</v>
      </c>
      <c r="C489" s="17">
        <v>0</v>
      </c>
      <c r="D489" s="18">
        <v>0</v>
      </c>
      <c r="E489" s="17">
        <f t="shared" si="278"/>
        <v>0</v>
      </c>
      <c r="F489" s="17">
        <v>29.1</v>
      </c>
      <c r="G489" s="18">
        <v>179.67699999999999</v>
      </c>
      <c r="H489" s="17">
        <f t="shared" si="279"/>
        <v>150.577</v>
      </c>
      <c r="I489" s="17">
        <v>0</v>
      </c>
      <c r="J489" s="18">
        <v>0</v>
      </c>
      <c r="K489" s="17">
        <f t="shared" si="280"/>
        <v>0</v>
      </c>
      <c r="L489" s="17">
        <v>0</v>
      </c>
      <c r="M489" s="18">
        <v>0</v>
      </c>
      <c r="N489" s="17">
        <f t="shared" si="262"/>
        <v>0</v>
      </c>
      <c r="O489" s="17">
        <v>0</v>
      </c>
      <c r="P489" s="18">
        <v>0</v>
      </c>
      <c r="Q489" s="17">
        <f t="shared" si="281"/>
        <v>0</v>
      </c>
      <c r="R489" s="17">
        <v>0</v>
      </c>
      <c r="S489" s="18">
        <v>0</v>
      </c>
      <c r="T489" s="17">
        <f t="shared" si="282"/>
        <v>0</v>
      </c>
      <c r="U489" s="17">
        <v>0</v>
      </c>
      <c r="V489" s="18">
        <v>0</v>
      </c>
      <c r="W489" s="17">
        <f t="shared" si="283"/>
        <v>0</v>
      </c>
      <c r="X489" s="17">
        <v>0</v>
      </c>
      <c r="Y489" s="18">
        <v>0</v>
      </c>
      <c r="Z489" s="17">
        <f t="shared" si="284"/>
        <v>0</v>
      </c>
      <c r="AA489" s="17">
        <v>0</v>
      </c>
      <c r="AB489" s="18">
        <v>0</v>
      </c>
      <c r="AC489" s="17">
        <f t="shared" si="285"/>
        <v>0</v>
      </c>
      <c r="AD489" s="17">
        <v>0</v>
      </c>
      <c r="AE489" s="18">
        <v>8.3000000000000004E-2</v>
      </c>
      <c r="AF489" s="17">
        <f t="shared" si="286"/>
        <v>8.3000000000000004E-2</v>
      </c>
      <c r="AG489" s="17">
        <v>0</v>
      </c>
      <c r="AH489" s="18">
        <v>0.49199999999999999</v>
      </c>
      <c r="AI489" s="17">
        <f t="shared" si="287"/>
        <v>0.49199999999999999</v>
      </c>
      <c r="AJ489" s="17">
        <v>0</v>
      </c>
      <c r="AK489" s="18">
        <v>5.5</v>
      </c>
      <c r="AL489" s="17">
        <f t="shared" si="288"/>
        <v>5.5</v>
      </c>
      <c r="AM489" s="17">
        <v>29.1</v>
      </c>
      <c r="AN489" s="18">
        <v>173.602</v>
      </c>
      <c r="AO489" s="17">
        <f t="shared" si="289"/>
        <v>144.50200000000001</v>
      </c>
      <c r="AP489" s="17">
        <v>0</v>
      </c>
      <c r="AQ489" s="18">
        <v>0</v>
      </c>
      <c r="AR489" s="17">
        <f t="shared" si="290"/>
        <v>0</v>
      </c>
      <c r="AS489" s="17">
        <v>0</v>
      </c>
      <c r="AT489" s="18">
        <v>0</v>
      </c>
      <c r="AU489" s="17">
        <f t="shared" si="291"/>
        <v>0</v>
      </c>
      <c r="AV489" s="17">
        <v>0</v>
      </c>
      <c r="AW489" s="18">
        <v>0</v>
      </c>
      <c r="AX489" s="20">
        <f t="shared" si="292"/>
        <v>0</v>
      </c>
    </row>
    <row r="490" spans="2:50" x14ac:dyDescent="0.3">
      <c r="B490" s="16" t="s">
        <v>321</v>
      </c>
      <c r="C490" s="17">
        <v>15491622.096000001</v>
      </c>
      <c r="D490" s="18">
        <v>38.972000000000001</v>
      </c>
      <c r="E490" s="17">
        <f t="shared" si="278"/>
        <v>-15491583.124000002</v>
      </c>
      <c r="F490" s="17">
        <v>934.26859000000002</v>
      </c>
      <c r="G490" s="18">
        <v>322.33699999999999</v>
      </c>
      <c r="H490" s="17">
        <f t="shared" si="279"/>
        <v>-611.93159000000003</v>
      </c>
      <c r="I490" s="17">
        <v>4699.1139999999996</v>
      </c>
      <c r="J490" s="18">
        <v>6705.7659999999996</v>
      </c>
      <c r="K490" s="17">
        <f t="shared" si="280"/>
        <v>2006.652</v>
      </c>
      <c r="L490" s="17">
        <v>0</v>
      </c>
      <c r="M490" s="18">
        <v>0</v>
      </c>
      <c r="N490" s="17">
        <f t="shared" si="262"/>
        <v>0</v>
      </c>
      <c r="O490" s="17">
        <v>0</v>
      </c>
      <c r="P490" s="18">
        <v>0</v>
      </c>
      <c r="Q490" s="17">
        <f t="shared" si="281"/>
        <v>0</v>
      </c>
      <c r="R490" s="17">
        <v>12.246</v>
      </c>
      <c r="S490" s="18">
        <v>24.306999999999999</v>
      </c>
      <c r="T490" s="17">
        <f t="shared" si="282"/>
        <v>12.060999999999998</v>
      </c>
      <c r="U490" s="17">
        <v>12.246</v>
      </c>
      <c r="V490" s="18">
        <v>24.306999999999999</v>
      </c>
      <c r="W490" s="17">
        <f t="shared" si="283"/>
        <v>12.060999999999998</v>
      </c>
      <c r="X490" s="17">
        <v>0.249</v>
      </c>
      <c r="Y490" s="18">
        <v>0</v>
      </c>
      <c r="Z490" s="17">
        <f t="shared" si="284"/>
        <v>-0.249</v>
      </c>
      <c r="AA490" s="17">
        <v>198.0429</v>
      </c>
      <c r="AB490" s="18">
        <v>117.43600000000001</v>
      </c>
      <c r="AC490" s="17">
        <f t="shared" si="285"/>
        <v>-80.606899999999996</v>
      </c>
      <c r="AD490" s="17">
        <v>4892.3215300000002</v>
      </c>
      <c r="AE490" s="18">
        <v>6549.616</v>
      </c>
      <c r="AF490" s="17">
        <f t="shared" si="286"/>
        <v>1657.2944699999998</v>
      </c>
      <c r="AG490" s="17">
        <v>3.1777000000000002</v>
      </c>
      <c r="AH490" s="18">
        <v>8.8999999999999996E-2</v>
      </c>
      <c r="AI490" s="17">
        <f t="shared" si="287"/>
        <v>-3.0887000000000002</v>
      </c>
      <c r="AJ490" s="17">
        <v>2.6718000000000002</v>
      </c>
      <c r="AK490" s="18">
        <v>2.48</v>
      </c>
      <c r="AL490" s="17">
        <f t="shared" si="288"/>
        <v>-0.19180000000000019</v>
      </c>
      <c r="AM490" s="17">
        <v>575.13076000000001</v>
      </c>
      <c r="AN490" s="18">
        <v>173.24700000000001</v>
      </c>
      <c r="AO490" s="17">
        <f t="shared" si="289"/>
        <v>-401.88376</v>
      </c>
      <c r="AP490" s="17">
        <v>0</v>
      </c>
      <c r="AQ490" s="18">
        <v>0</v>
      </c>
      <c r="AR490" s="17">
        <f t="shared" si="290"/>
        <v>0</v>
      </c>
      <c r="AS490" s="17">
        <v>0</v>
      </c>
      <c r="AT490" s="18">
        <v>0</v>
      </c>
      <c r="AU490" s="17">
        <f t="shared" si="291"/>
        <v>0</v>
      </c>
      <c r="AV490" s="17">
        <v>15491571.638900001</v>
      </c>
      <c r="AW490" s="18">
        <v>199.9</v>
      </c>
      <c r="AX490" s="20">
        <f t="shared" si="292"/>
        <v>-15491371.7389</v>
      </c>
    </row>
    <row r="491" spans="2:50" x14ac:dyDescent="0.3">
      <c r="B491" s="16" t="s">
        <v>271</v>
      </c>
      <c r="C491" s="17">
        <v>0</v>
      </c>
      <c r="D491" s="18">
        <v>0.1</v>
      </c>
      <c r="E491" s="17">
        <f t="shared" si="278"/>
        <v>0.1</v>
      </c>
      <c r="F491" s="17">
        <v>1097.6773000000001</v>
      </c>
      <c r="G491" s="18">
        <v>1229.0809999999999</v>
      </c>
      <c r="H491" s="17">
        <f t="shared" si="279"/>
        <v>131.40369999999984</v>
      </c>
      <c r="I491" s="17">
        <v>0</v>
      </c>
      <c r="J491" s="18">
        <v>0</v>
      </c>
      <c r="K491" s="17">
        <f t="shared" si="280"/>
        <v>0</v>
      </c>
      <c r="L491" s="17">
        <v>0</v>
      </c>
      <c r="M491" s="18">
        <v>0</v>
      </c>
      <c r="N491" s="17">
        <f t="shared" si="262"/>
        <v>0</v>
      </c>
      <c r="O491" s="17">
        <v>0</v>
      </c>
      <c r="P491" s="18">
        <v>0</v>
      </c>
      <c r="Q491" s="17">
        <f t="shared" si="281"/>
        <v>0</v>
      </c>
      <c r="R491" s="17">
        <v>973.21</v>
      </c>
      <c r="S491" s="18">
        <v>1042.0999999999999</v>
      </c>
      <c r="T491" s="17">
        <f t="shared" si="282"/>
        <v>68.889999999999873</v>
      </c>
      <c r="U491" s="17">
        <v>973.21</v>
      </c>
      <c r="V491" s="18">
        <v>0</v>
      </c>
      <c r="W491" s="17">
        <f t="shared" si="283"/>
        <v>-973.21</v>
      </c>
      <c r="X491" s="17">
        <v>0</v>
      </c>
      <c r="Y491" s="18">
        <v>0</v>
      </c>
      <c r="Z491" s="17">
        <f t="shared" si="284"/>
        <v>0</v>
      </c>
      <c r="AA491" s="17">
        <v>0</v>
      </c>
      <c r="AB491" s="18">
        <v>0</v>
      </c>
      <c r="AC491" s="17">
        <f t="shared" si="285"/>
        <v>0</v>
      </c>
      <c r="AD491" s="17">
        <v>0</v>
      </c>
      <c r="AE491" s="18">
        <v>1.9710000000000001</v>
      </c>
      <c r="AF491" s="17">
        <f t="shared" si="286"/>
        <v>1.9710000000000001</v>
      </c>
      <c r="AG491" s="17">
        <v>0.88</v>
      </c>
      <c r="AH491" s="18">
        <v>1.464</v>
      </c>
      <c r="AI491" s="17">
        <f t="shared" si="287"/>
        <v>0.58399999999999996</v>
      </c>
      <c r="AJ491" s="17">
        <v>0</v>
      </c>
      <c r="AK491" s="18">
        <v>0</v>
      </c>
      <c r="AL491" s="17">
        <f t="shared" si="288"/>
        <v>0</v>
      </c>
      <c r="AM491" s="17">
        <v>123.5873</v>
      </c>
      <c r="AN491" s="18">
        <v>168.976</v>
      </c>
      <c r="AO491" s="17">
        <f t="shared" si="289"/>
        <v>45.3887</v>
      </c>
      <c r="AP491" s="17">
        <v>0</v>
      </c>
      <c r="AQ491" s="18">
        <v>4.92</v>
      </c>
      <c r="AR491" s="17">
        <f t="shared" si="290"/>
        <v>4.92</v>
      </c>
      <c r="AS491" s="17">
        <v>0</v>
      </c>
      <c r="AT491" s="18">
        <v>0</v>
      </c>
      <c r="AU491" s="17">
        <f t="shared" si="291"/>
        <v>0</v>
      </c>
      <c r="AV491" s="17">
        <v>0</v>
      </c>
      <c r="AW491" s="18">
        <v>14.67</v>
      </c>
      <c r="AX491" s="20">
        <f t="shared" si="292"/>
        <v>14.67</v>
      </c>
    </row>
    <row r="492" spans="2:50" x14ac:dyDescent="0.3">
      <c r="B492" s="16" t="s">
        <v>270</v>
      </c>
      <c r="C492" s="17">
        <v>32.775799999999997</v>
      </c>
      <c r="D492" s="18">
        <v>4.452</v>
      </c>
      <c r="E492" s="17">
        <f t="shared" si="278"/>
        <v>-28.323799999999999</v>
      </c>
      <c r="F492" s="17">
        <v>5999.1911600000003</v>
      </c>
      <c r="G492" s="18">
        <v>4853.13</v>
      </c>
      <c r="H492" s="17">
        <f t="shared" si="279"/>
        <v>-1146.0611600000002</v>
      </c>
      <c r="I492" s="17">
        <v>663.9</v>
      </c>
      <c r="J492" s="18">
        <v>4.88</v>
      </c>
      <c r="K492" s="17">
        <f t="shared" si="280"/>
        <v>-659.02</v>
      </c>
      <c r="L492" s="17">
        <v>0</v>
      </c>
      <c r="M492" s="18">
        <v>0</v>
      </c>
      <c r="N492" s="17">
        <f t="shared" si="262"/>
        <v>0</v>
      </c>
      <c r="O492" s="17">
        <v>403.5</v>
      </c>
      <c r="P492" s="18">
        <v>0</v>
      </c>
      <c r="Q492" s="17">
        <f t="shared" si="281"/>
        <v>-403.5</v>
      </c>
      <c r="R492" s="17">
        <v>1.833</v>
      </c>
      <c r="S492" s="18">
        <v>399.13</v>
      </c>
      <c r="T492" s="17">
        <f t="shared" si="282"/>
        <v>397.29699999999997</v>
      </c>
      <c r="U492" s="17">
        <v>1.8180000000000001</v>
      </c>
      <c r="V492" s="18">
        <v>0.56000000000000005</v>
      </c>
      <c r="W492" s="17">
        <f t="shared" si="283"/>
        <v>-1.258</v>
      </c>
      <c r="X492" s="17">
        <v>16.68</v>
      </c>
      <c r="Y492" s="18">
        <v>0</v>
      </c>
      <c r="Z492" s="17">
        <f t="shared" si="284"/>
        <v>-16.68</v>
      </c>
      <c r="AA492" s="17">
        <v>0.42399999999999999</v>
      </c>
      <c r="AB492" s="18">
        <v>0.53900000000000003</v>
      </c>
      <c r="AC492" s="17">
        <f t="shared" si="285"/>
        <v>0.11500000000000005</v>
      </c>
      <c r="AD492" s="17">
        <v>2692.47424</v>
      </c>
      <c r="AE492" s="18">
        <v>4213.2709999999997</v>
      </c>
      <c r="AF492" s="17">
        <f t="shared" si="286"/>
        <v>1520.7967599999997</v>
      </c>
      <c r="AG492" s="17">
        <v>180.29554999999999</v>
      </c>
      <c r="AH492" s="18">
        <v>81.748000000000005</v>
      </c>
      <c r="AI492" s="17">
        <f t="shared" si="287"/>
        <v>-98.547549999999987</v>
      </c>
      <c r="AJ492" s="17">
        <v>0</v>
      </c>
      <c r="AK492" s="18">
        <v>0</v>
      </c>
      <c r="AL492" s="17">
        <f t="shared" si="288"/>
        <v>0</v>
      </c>
      <c r="AM492" s="17">
        <v>3382.0405000000001</v>
      </c>
      <c r="AN492" s="18">
        <v>166.774</v>
      </c>
      <c r="AO492" s="17">
        <f t="shared" si="289"/>
        <v>-3215.2665000000002</v>
      </c>
      <c r="AP492" s="17">
        <v>1.62</v>
      </c>
      <c r="AQ492" s="18">
        <v>0</v>
      </c>
      <c r="AR492" s="17">
        <f t="shared" si="290"/>
        <v>-1.62</v>
      </c>
      <c r="AS492" s="17">
        <v>0</v>
      </c>
      <c r="AT492" s="18">
        <v>0</v>
      </c>
      <c r="AU492" s="17">
        <f t="shared" si="291"/>
        <v>0</v>
      </c>
      <c r="AV492" s="17">
        <v>18.619669999999999</v>
      </c>
      <c r="AW492" s="18">
        <v>1</v>
      </c>
      <c r="AX492" s="20">
        <f t="shared" si="292"/>
        <v>-17.619669999999999</v>
      </c>
    </row>
    <row r="493" spans="2:50" x14ac:dyDescent="0.3">
      <c r="B493" s="16" t="s">
        <v>227</v>
      </c>
      <c r="C493" s="17">
        <v>578236</v>
      </c>
      <c r="D493" s="18">
        <v>578236.52399999998</v>
      </c>
      <c r="E493" s="17">
        <f t="shared" si="278"/>
        <v>0.52399999997578561</v>
      </c>
      <c r="F493" s="17">
        <v>991.42589999999996</v>
      </c>
      <c r="G493" s="18">
        <v>660.76800000000003</v>
      </c>
      <c r="H493" s="17">
        <f t="shared" si="279"/>
        <v>-330.65789999999993</v>
      </c>
      <c r="I493" s="17">
        <v>311.94</v>
      </c>
      <c r="J493" s="18">
        <v>307.99200000000002</v>
      </c>
      <c r="K493" s="17">
        <f t="shared" si="280"/>
        <v>-3.9479999999999791</v>
      </c>
      <c r="L493" s="17">
        <v>0</v>
      </c>
      <c r="M493" s="18">
        <v>0</v>
      </c>
      <c r="N493" s="17">
        <f t="shared" si="262"/>
        <v>0</v>
      </c>
      <c r="O493" s="17">
        <v>0</v>
      </c>
      <c r="P493" s="18">
        <v>0</v>
      </c>
      <c r="Q493" s="17">
        <f t="shared" si="281"/>
        <v>0</v>
      </c>
      <c r="R493" s="17">
        <v>911.71199999999999</v>
      </c>
      <c r="S493" s="18">
        <v>402.459</v>
      </c>
      <c r="T493" s="17">
        <f t="shared" si="282"/>
        <v>-509.25299999999999</v>
      </c>
      <c r="U493" s="17">
        <v>543.15800000000002</v>
      </c>
      <c r="V493" s="18">
        <v>349.017</v>
      </c>
      <c r="W493" s="17">
        <f t="shared" si="283"/>
        <v>-194.14100000000002</v>
      </c>
      <c r="X493" s="17">
        <v>0</v>
      </c>
      <c r="Y493" s="18">
        <v>19.689</v>
      </c>
      <c r="Z493" s="17">
        <f t="shared" si="284"/>
        <v>19.689</v>
      </c>
      <c r="AA493" s="17">
        <v>1.5489999999999999</v>
      </c>
      <c r="AB493" s="18">
        <v>1.93</v>
      </c>
      <c r="AC493" s="17">
        <f t="shared" si="285"/>
        <v>0.38100000000000001</v>
      </c>
      <c r="AD493" s="17">
        <v>24.574000000000002</v>
      </c>
      <c r="AE493" s="18">
        <v>397.935</v>
      </c>
      <c r="AF493" s="17">
        <f t="shared" si="286"/>
        <v>373.36099999999999</v>
      </c>
      <c r="AG493" s="17">
        <v>0.25</v>
      </c>
      <c r="AH493" s="18">
        <v>2.6829999999999998</v>
      </c>
      <c r="AI493" s="17">
        <f t="shared" si="287"/>
        <v>2.4329999999999998</v>
      </c>
      <c r="AJ493" s="17">
        <v>0.40600000000000003</v>
      </c>
      <c r="AK493" s="18">
        <v>15.172000000000001</v>
      </c>
      <c r="AL493" s="17">
        <f t="shared" si="288"/>
        <v>14.766</v>
      </c>
      <c r="AM493" s="17">
        <v>344.351</v>
      </c>
      <c r="AN493" s="18">
        <v>154.215</v>
      </c>
      <c r="AO493" s="17">
        <f t="shared" si="289"/>
        <v>-190.136</v>
      </c>
      <c r="AP493" s="17">
        <v>0</v>
      </c>
      <c r="AQ493" s="18">
        <v>3.2</v>
      </c>
      <c r="AR493" s="17">
        <f t="shared" si="290"/>
        <v>3.2</v>
      </c>
      <c r="AS493" s="17">
        <v>0</v>
      </c>
      <c r="AT493" s="18">
        <v>0</v>
      </c>
      <c r="AU493" s="17">
        <f t="shared" si="291"/>
        <v>0</v>
      </c>
      <c r="AV493" s="17">
        <v>578256.52390000003</v>
      </c>
      <c r="AW493" s="18">
        <v>578211.19999999995</v>
      </c>
      <c r="AX493" s="20">
        <f t="shared" si="292"/>
        <v>-45.32390000007581</v>
      </c>
    </row>
    <row r="494" spans="2:50" x14ac:dyDescent="0.3">
      <c r="B494" s="16" t="s">
        <v>349</v>
      </c>
      <c r="C494" s="17">
        <v>8.4000000000000005E-2</v>
      </c>
      <c r="D494" s="18">
        <v>0.51600000000000001</v>
      </c>
      <c r="E494" s="17">
        <f t="shared" si="278"/>
        <v>0.432</v>
      </c>
      <c r="F494" s="17">
        <v>105.31288000000001</v>
      </c>
      <c r="G494" s="18">
        <v>200.11099999999999</v>
      </c>
      <c r="H494" s="17">
        <f t="shared" si="279"/>
        <v>94.798119999999983</v>
      </c>
      <c r="I494" s="17">
        <v>0</v>
      </c>
      <c r="J494" s="18">
        <v>0</v>
      </c>
      <c r="K494" s="17">
        <f t="shared" si="280"/>
        <v>0</v>
      </c>
      <c r="L494" s="17">
        <v>0</v>
      </c>
      <c r="M494" s="18">
        <v>0</v>
      </c>
      <c r="N494" s="17">
        <f t="shared" si="262"/>
        <v>0</v>
      </c>
      <c r="O494" s="17">
        <v>0</v>
      </c>
      <c r="P494" s="18">
        <v>0</v>
      </c>
      <c r="Q494" s="17">
        <f t="shared" si="281"/>
        <v>0</v>
      </c>
      <c r="R494" s="17">
        <v>0</v>
      </c>
      <c r="S494" s="18">
        <v>0</v>
      </c>
      <c r="T494" s="17">
        <f t="shared" si="282"/>
        <v>0</v>
      </c>
      <c r="U494" s="17">
        <v>0</v>
      </c>
      <c r="V494" s="18">
        <v>0</v>
      </c>
      <c r="W494" s="17">
        <f t="shared" si="283"/>
        <v>0</v>
      </c>
      <c r="X494" s="17">
        <v>0</v>
      </c>
      <c r="Y494" s="18">
        <v>0</v>
      </c>
      <c r="Z494" s="17">
        <f t="shared" si="284"/>
        <v>0</v>
      </c>
      <c r="AA494" s="17">
        <v>0</v>
      </c>
      <c r="AB494" s="18">
        <v>0</v>
      </c>
      <c r="AC494" s="17">
        <f t="shared" si="285"/>
        <v>0</v>
      </c>
      <c r="AD494" s="17">
        <v>0</v>
      </c>
      <c r="AE494" s="18">
        <v>0</v>
      </c>
      <c r="AF494" s="17">
        <f t="shared" si="286"/>
        <v>0</v>
      </c>
      <c r="AG494" s="17">
        <v>1.2880000000000001E-2</v>
      </c>
      <c r="AH494" s="18">
        <v>50.131</v>
      </c>
      <c r="AI494" s="17">
        <f t="shared" si="287"/>
        <v>50.118119999999998</v>
      </c>
      <c r="AJ494" s="17">
        <v>0</v>
      </c>
      <c r="AK494" s="18">
        <v>0</v>
      </c>
      <c r="AL494" s="17">
        <f t="shared" si="288"/>
        <v>0</v>
      </c>
      <c r="AM494" s="17">
        <v>105.3</v>
      </c>
      <c r="AN494" s="18">
        <v>149.97999999999999</v>
      </c>
      <c r="AO494" s="17">
        <f t="shared" si="289"/>
        <v>44.679999999999993</v>
      </c>
      <c r="AP494" s="17">
        <v>0</v>
      </c>
      <c r="AQ494" s="18">
        <v>0</v>
      </c>
      <c r="AR494" s="17">
        <f t="shared" si="290"/>
        <v>0</v>
      </c>
      <c r="AS494" s="17">
        <v>0</v>
      </c>
      <c r="AT494" s="18">
        <v>0</v>
      </c>
      <c r="AU494" s="17">
        <f t="shared" si="291"/>
        <v>0</v>
      </c>
      <c r="AV494" s="17">
        <v>8.4000000000000005E-2</v>
      </c>
      <c r="AW494" s="18">
        <v>0.51600000000000001</v>
      </c>
      <c r="AX494" s="20">
        <f t="shared" si="292"/>
        <v>0.432</v>
      </c>
    </row>
    <row r="495" spans="2:50" x14ac:dyDescent="0.3">
      <c r="B495" s="16" t="s">
        <v>435</v>
      </c>
      <c r="C495" s="17">
        <v>231.74100000000001</v>
      </c>
      <c r="D495" s="18">
        <v>193.626</v>
      </c>
      <c r="E495" s="17">
        <f t="shared" si="278"/>
        <v>-38.115000000000009</v>
      </c>
      <c r="F495" s="17">
        <v>25594780.549600001</v>
      </c>
      <c r="G495" s="18">
        <v>6226.7690000000002</v>
      </c>
      <c r="H495" s="17">
        <f t="shared" si="279"/>
        <v>-25588553.7806</v>
      </c>
      <c r="I495" s="17">
        <v>0</v>
      </c>
      <c r="J495" s="18">
        <v>0</v>
      </c>
      <c r="K495" s="17">
        <f t="shared" si="280"/>
        <v>0</v>
      </c>
      <c r="L495" s="17">
        <v>0</v>
      </c>
      <c r="M495" s="18">
        <v>0</v>
      </c>
      <c r="N495" s="17">
        <f t="shared" si="262"/>
        <v>0</v>
      </c>
      <c r="O495" s="17">
        <v>0</v>
      </c>
      <c r="P495" s="18">
        <v>0</v>
      </c>
      <c r="Q495" s="17">
        <f t="shared" si="281"/>
        <v>0</v>
      </c>
      <c r="R495" s="17">
        <v>162.601</v>
      </c>
      <c r="S495" s="18">
        <v>5871.8329999999996</v>
      </c>
      <c r="T495" s="17">
        <f t="shared" si="282"/>
        <v>5709.232</v>
      </c>
      <c r="U495" s="17">
        <v>147</v>
      </c>
      <c r="V495" s="18">
        <v>212.34899999999999</v>
      </c>
      <c r="W495" s="17">
        <f t="shared" si="283"/>
        <v>65.34899999999999</v>
      </c>
      <c r="X495" s="17">
        <v>6.0000000000000001E-3</v>
      </c>
      <c r="Y495" s="18">
        <v>0</v>
      </c>
      <c r="Z495" s="17">
        <f t="shared" si="284"/>
        <v>-6.0000000000000001E-3</v>
      </c>
      <c r="AA495" s="17">
        <v>0.3</v>
      </c>
      <c r="AB495" s="18">
        <v>0</v>
      </c>
      <c r="AC495" s="17">
        <f t="shared" si="285"/>
        <v>-0.3</v>
      </c>
      <c r="AD495" s="17">
        <v>2.407</v>
      </c>
      <c r="AE495" s="18">
        <v>51.113999999999997</v>
      </c>
      <c r="AF495" s="17">
        <f t="shared" si="286"/>
        <v>48.706999999999994</v>
      </c>
      <c r="AG495" s="17">
        <v>3.8267000000000002</v>
      </c>
      <c r="AH495" s="18">
        <v>3.1389999999999998</v>
      </c>
      <c r="AI495" s="17">
        <f t="shared" si="287"/>
        <v>-0.68770000000000042</v>
      </c>
      <c r="AJ495" s="17">
        <v>25594628.1195</v>
      </c>
      <c r="AK495" s="18">
        <v>314.90800000000002</v>
      </c>
      <c r="AL495" s="17">
        <f t="shared" si="288"/>
        <v>-25594313.2115</v>
      </c>
      <c r="AM495" s="17">
        <v>23.146000000000001</v>
      </c>
      <c r="AN495" s="18">
        <v>147.84100000000001</v>
      </c>
      <c r="AO495" s="17">
        <f t="shared" si="289"/>
        <v>124.69500000000001</v>
      </c>
      <c r="AP495" s="17">
        <v>0</v>
      </c>
      <c r="AQ495" s="18">
        <v>0</v>
      </c>
      <c r="AR495" s="17">
        <f t="shared" si="290"/>
        <v>0</v>
      </c>
      <c r="AS495" s="17">
        <v>0</v>
      </c>
      <c r="AT495" s="18">
        <v>0</v>
      </c>
      <c r="AU495" s="17">
        <f t="shared" si="291"/>
        <v>0</v>
      </c>
      <c r="AV495" s="17">
        <v>191.8844</v>
      </c>
      <c r="AW495" s="18">
        <v>31.56</v>
      </c>
      <c r="AX495" s="20">
        <f t="shared" si="292"/>
        <v>-160.3244</v>
      </c>
    </row>
    <row r="496" spans="2:50" x14ac:dyDescent="0.3">
      <c r="B496" s="16" t="s">
        <v>498</v>
      </c>
      <c r="C496" s="17">
        <v>0</v>
      </c>
      <c r="D496" s="18">
        <v>7.9240000000000004</v>
      </c>
      <c r="E496" s="17">
        <f t="shared" si="278"/>
        <v>7.9240000000000004</v>
      </c>
      <c r="F496" s="17">
        <v>106.20950000000001</v>
      </c>
      <c r="G496" s="18">
        <v>164.428</v>
      </c>
      <c r="H496" s="17">
        <f t="shared" si="279"/>
        <v>58.218499999999992</v>
      </c>
      <c r="I496" s="17">
        <v>0</v>
      </c>
      <c r="J496" s="18">
        <v>0</v>
      </c>
      <c r="K496" s="17">
        <f t="shared" si="280"/>
        <v>0</v>
      </c>
      <c r="L496" s="17">
        <v>0</v>
      </c>
      <c r="M496" s="18">
        <v>0</v>
      </c>
      <c r="N496" s="17">
        <f t="shared" si="262"/>
        <v>0</v>
      </c>
      <c r="O496" s="17">
        <v>0</v>
      </c>
      <c r="P496" s="18">
        <v>0</v>
      </c>
      <c r="Q496" s="17">
        <f t="shared" si="281"/>
        <v>0</v>
      </c>
      <c r="R496" s="17">
        <v>0</v>
      </c>
      <c r="S496" s="18">
        <v>7.6890000000000001</v>
      </c>
      <c r="T496" s="17">
        <f t="shared" si="282"/>
        <v>7.6890000000000001</v>
      </c>
      <c r="U496" s="17">
        <v>0</v>
      </c>
      <c r="V496" s="18">
        <v>6.8490000000000002</v>
      </c>
      <c r="W496" s="17">
        <f t="shared" si="283"/>
        <v>6.8490000000000002</v>
      </c>
      <c r="X496" s="17">
        <v>0</v>
      </c>
      <c r="Y496" s="18">
        <v>0</v>
      </c>
      <c r="Z496" s="17">
        <f t="shared" si="284"/>
        <v>0</v>
      </c>
      <c r="AA496" s="17">
        <v>0</v>
      </c>
      <c r="AB496" s="18">
        <v>0</v>
      </c>
      <c r="AC496" s="17">
        <f t="shared" si="285"/>
        <v>0</v>
      </c>
      <c r="AD496" s="17">
        <v>20.988</v>
      </c>
      <c r="AE496" s="18">
        <v>5.2290000000000001</v>
      </c>
      <c r="AF496" s="17">
        <f t="shared" si="286"/>
        <v>-15.759</v>
      </c>
      <c r="AG496" s="17">
        <v>0.2147</v>
      </c>
      <c r="AH496" s="18">
        <v>0.27</v>
      </c>
      <c r="AI496" s="17">
        <f t="shared" si="287"/>
        <v>5.5300000000000016E-2</v>
      </c>
      <c r="AJ496" s="17">
        <v>13.231</v>
      </c>
      <c r="AK496" s="18">
        <v>17.305</v>
      </c>
      <c r="AL496" s="17">
        <f t="shared" si="288"/>
        <v>4.0739999999999998</v>
      </c>
      <c r="AM496" s="17">
        <v>71.775800000000004</v>
      </c>
      <c r="AN496" s="18">
        <v>137.93899999999999</v>
      </c>
      <c r="AO496" s="17">
        <f t="shared" si="289"/>
        <v>66.163199999999989</v>
      </c>
      <c r="AP496" s="17">
        <v>0</v>
      </c>
      <c r="AQ496" s="18">
        <v>0</v>
      </c>
      <c r="AR496" s="17">
        <f t="shared" si="290"/>
        <v>0</v>
      </c>
      <c r="AS496" s="17">
        <v>0</v>
      </c>
      <c r="AT496" s="18">
        <v>0</v>
      </c>
      <c r="AU496" s="17">
        <f t="shared" si="291"/>
        <v>0</v>
      </c>
      <c r="AV496" s="17">
        <v>0</v>
      </c>
      <c r="AW496" s="18">
        <v>3.92</v>
      </c>
      <c r="AX496" s="20">
        <f t="shared" si="292"/>
        <v>3.92</v>
      </c>
    </row>
    <row r="497" spans="2:50" x14ac:dyDescent="0.3">
      <c r="B497" s="16" t="s">
        <v>213</v>
      </c>
      <c r="C497" s="17">
        <v>0</v>
      </c>
      <c r="D497" s="18">
        <v>111.355</v>
      </c>
      <c r="E497" s="17">
        <f t="shared" si="278"/>
        <v>111.355</v>
      </c>
      <c r="F497" s="17">
        <v>1939.53325</v>
      </c>
      <c r="G497" s="18">
        <v>6156.076</v>
      </c>
      <c r="H497" s="17">
        <f t="shared" si="279"/>
        <v>4216.5427500000005</v>
      </c>
      <c r="I497" s="17">
        <v>0</v>
      </c>
      <c r="J497" s="18">
        <v>0</v>
      </c>
      <c r="K497" s="17">
        <f t="shared" si="280"/>
        <v>0</v>
      </c>
      <c r="L497" s="17">
        <v>0</v>
      </c>
      <c r="M497" s="18">
        <v>0</v>
      </c>
      <c r="N497" s="17">
        <f t="shared" si="262"/>
        <v>0</v>
      </c>
      <c r="O497" s="17">
        <v>0</v>
      </c>
      <c r="P497" s="18">
        <v>0</v>
      </c>
      <c r="Q497" s="17">
        <f t="shared" si="281"/>
        <v>0</v>
      </c>
      <c r="R497" s="17">
        <v>0</v>
      </c>
      <c r="S497" s="18">
        <v>1.673</v>
      </c>
      <c r="T497" s="17">
        <f t="shared" si="282"/>
        <v>1.673</v>
      </c>
      <c r="U497" s="17">
        <v>0</v>
      </c>
      <c r="V497" s="18">
        <v>0.3</v>
      </c>
      <c r="W497" s="17">
        <f t="shared" si="283"/>
        <v>0.3</v>
      </c>
      <c r="X497" s="17">
        <v>0</v>
      </c>
      <c r="Y497" s="18">
        <v>0</v>
      </c>
      <c r="Z497" s="17">
        <f t="shared" si="284"/>
        <v>0</v>
      </c>
      <c r="AA497" s="17">
        <v>1.2</v>
      </c>
      <c r="AB497" s="18">
        <v>61.6</v>
      </c>
      <c r="AC497" s="17">
        <f t="shared" si="285"/>
        <v>60.4</v>
      </c>
      <c r="AD497" s="17">
        <v>0.1</v>
      </c>
      <c r="AE497" s="18">
        <v>3349.4630000000002</v>
      </c>
      <c r="AF497" s="17">
        <f t="shared" si="286"/>
        <v>3349.3630000000003</v>
      </c>
      <c r="AG497" s="17">
        <v>3.2000000000000001E-2</v>
      </c>
      <c r="AH497" s="18">
        <v>0.48199999999999998</v>
      </c>
      <c r="AI497" s="17">
        <f t="shared" si="287"/>
        <v>0.44999999999999996</v>
      </c>
      <c r="AJ497" s="17">
        <v>0</v>
      </c>
      <c r="AK497" s="18">
        <v>8.9</v>
      </c>
      <c r="AL497" s="17">
        <f t="shared" si="288"/>
        <v>8.9</v>
      </c>
      <c r="AM497" s="17">
        <v>62.391730000000003</v>
      </c>
      <c r="AN497" s="18">
        <v>134.06200000000001</v>
      </c>
      <c r="AO497" s="17">
        <f t="shared" si="289"/>
        <v>71.670270000000016</v>
      </c>
      <c r="AP497" s="17">
        <v>0</v>
      </c>
      <c r="AQ497" s="18">
        <v>0</v>
      </c>
      <c r="AR497" s="17">
        <f t="shared" si="290"/>
        <v>0</v>
      </c>
      <c r="AS497" s="17">
        <v>0</v>
      </c>
      <c r="AT497" s="18">
        <v>0</v>
      </c>
      <c r="AU497" s="17">
        <f t="shared" si="291"/>
        <v>0</v>
      </c>
      <c r="AV497" s="17">
        <v>1875.80952</v>
      </c>
      <c r="AW497" s="18">
        <v>2711.2510000000002</v>
      </c>
      <c r="AX497" s="20">
        <f t="shared" si="292"/>
        <v>835.44148000000018</v>
      </c>
    </row>
    <row r="498" spans="2:50" x14ac:dyDescent="0.3">
      <c r="B498" s="16" t="s">
        <v>558</v>
      </c>
      <c r="C498" s="17">
        <v>4.7069999999999999</v>
      </c>
      <c r="D498" s="18">
        <v>37.414999999999999</v>
      </c>
      <c r="E498" s="17">
        <f t="shared" si="278"/>
        <v>32.707999999999998</v>
      </c>
      <c r="F498" s="17">
        <v>197.29554200000001</v>
      </c>
      <c r="G498" s="18">
        <v>1524.2180000000001</v>
      </c>
      <c r="H498" s="17">
        <f t="shared" si="279"/>
        <v>1326.922458</v>
      </c>
      <c r="I498" s="17">
        <v>0</v>
      </c>
      <c r="J498" s="18">
        <v>0</v>
      </c>
      <c r="K498" s="17">
        <f t="shared" si="280"/>
        <v>0</v>
      </c>
      <c r="L498" s="17">
        <v>0</v>
      </c>
      <c r="M498" s="18">
        <v>0</v>
      </c>
      <c r="N498" s="17">
        <f t="shared" si="262"/>
        <v>0</v>
      </c>
      <c r="O498" s="17">
        <v>0</v>
      </c>
      <c r="P498" s="18">
        <v>0</v>
      </c>
      <c r="Q498" s="17">
        <f t="shared" si="281"/>
        <v>0</v>
      </c>
      <c r="R498" s="17">
        <v>20.329000000000001</v>
      </c>
      <c r="S498" s="18">
        <v>26.983000000000001</v>
      </c>
      <c r="T498" s="17">
        <f t="shared" si="282"/>
        <v>6.6539999999999999</v>
      </c>
      <c r="U498" s="17">
        <v>0</v>
      </c>
      <c r="V498" s="18">
        <v>7.2949999999999999</v>
      </c>
      <c r="W498" s="17">
        <f t="shared" si="283"/>
        <v>7.2949999999999999</v>
      </c>
      <c r="X498" s="17">
        <v>0</v>
      </c>
      <c r="Y498" s="18">
        <v>0</v>
      </c>
      <c r="Z498" s="17">
        <f t="shared" si="284"/>
        <v>0</v>
      </c>
      <c r="AA498" s="17">
        <v>0</v>
      </c>
      <c r="AB498" s="18">
        <v>0</v>
      </c>
      <c r="AC498" s="17">
        <f t="shared" si="285"/>
        <v>0</v>
      </c>
      <c r="AD498" s="17">
        <v>28.759699999999999</v>
      </c>
      <c r="AE498" s="18">
        <v>1303.8109999999999</v>
      </c>
      <c r="AF498" s="17">
        <f t="shared" si="286"/>
        <v>1275.0512999999999</v>
      </c>
      <c r="AG498" s="17">
        <v>23.139527999999999</v>
      </c>
      <c r="AH498" s="18">
        <v>30.706</v>
      </c>
      <c r="AI498" s="17">
        <f t="shared" si="287"/>
        <v>7.566472000000001</v>
      </c>
      <c r="AJ498" s="17">
        <v>0</v>
      </c>
      <c r="AK498" s="18">
        <v>13.6</v>
      </c>
      <c r="AL498" s="17">
        <f t="shared" si="288"/>
        <v>13.6</v>
      </c>
      <c r="AM498" s="17">
        <v>48.140214</v>
      </c>
      <c r="AN498" s="18">
        <v>129.25399999999999</v>
      </c>
      <c r="AO498" s="17">
        <f t="shared" si="289"/>
        <v>81.11378599999999</v>
      </c>
      <c r="AP498" s="17">
        <v>0</v>
      </c>
      <c r="AQ498" s="18">
        <v>46.783999999999999</v>
      </c>
      <c r="AR498" s="17">
        <f t="shared" si="290"/>
        <v>46.783999999999999</v>
      </c>
      <c r="AS498" s="17">
        <v>0</v>
      </c>
      <c r="AT498" s="18">
        <v>0</v>
      </c>
      <c r="AU498" s="17">
        <f t="shared" si="291"/>
        <v>0</v>
      </c>
      <c r="AV498" s="17">
        <v>81.634100000000004</v>
      </c>
      <c r="AW498" s="18">
        <v>57.28</v>
      </c>
      <c r="AX498" s="20">
        <f t="shared" si="292"/>
        <v>-24.354100000000003</v>
      </c>
    </row>
    <row r="499" spans="2:50" x14ac:dyDescent="0.3">
      <c r="B499" s="16" t="s">
        <v>67</v>
      </c>
      <c r="C499" s="17">
        <v>124.8359</v>
      </c>
      <c r="D499" s="18">
        <v>209.61600000000001</v>
      </c>
      <c r="E499" s="17">
        <f t="shared" si="278"/>
        <v>84.780100000000019</v>
      </c>
      <c r="F499" s="17">
        <v>771.72410100000002</v>
      </c>
      <c r="G499" s="18">
        <v>366.66500000000002</v>
      </c>
      <c r="H499" s="17">
        <f t="shared" si="279"/>
        <v>-405.059101</v>
      </c>
      <c r="I499" s="17">
        <v>0</v>
      </c>
      <c r="J499" s="18">
        <v>0</v>
      </c>
      <c r="K499" s="17">
        <f t="shared" si="280"/>
        <v>0</v>
      </c>
      <c r="L499" s="17">
        <v>0</v>
      </c>
      <c r="M499" s="18">
        <v>0</v>
      </c>
      <c r="N499" s="17">
        <f t="shared" si="262"/>
        <v>0</v>
      </c>
      <c r="O499" s="17">
        <v>0</v>
      </c>
      <c r="P499" s="18">
        <v>0</v>
      </c>
      <c r="Q499" s="17">
        <f t="shared" si="281"/>
        <v>0</v>
      </c>
      <c r="R499" s="17">
        <v>7.5999999999999998E-2</v>
      </c>
      <c r="S499" s="18">
        <v>0</v>
      </c>
      <c r="T499" s="17">
        <f t="shared" si="282"/>
        <v>-7.5999999999999998E-2</v>
      </c>
      <c r="U499" s="17">
        <v>0</v>
      </c>
      <c r="V499" s="18">
        <v>0</v>
      </c>
      <c r="W499" s="17">
        <f t="shared" si="283"/>
        <v>0</v>
      </c>
      <c r="X499" s="17">
        <v>0</v>
      </c>
      <c r="Y499" s="18">
        <v>0</v>
      </c>
      <c r="Z499" s="17">
        <f t="shared" si="284"/>
        <v>0</v>
      </c>
      <c r="AA499" s="17">
        <v>8.5099999999999995E-2</v>
      </c>
      <c r="AB499" s="18">
        <v>4.6079999999999997</v>
      </c>
      <c r="AC499" s="17">
        <f t="shared" si="285"/>
        <v>4.5228999999999999</v>
      </c>
      <c r="AD499" s="17">
        <v>21.645166</v>
      </c>
      <c r="AE499" s="18">
        <v>23.053999999999998</v>
      </c>
      <c r="AF499" s="17">
        <f t="shared" si="286"/>
        <v>1.4088339999999988</v>
      </c>
      <c r="AG499" s="17">
        <v>332.89486499999998</v>
      </c>
      <c r="AH499" s="18">
        <v>48.712000000000003</v>
      </c>
      <c r="AI499" s="17">
        <f t="shared" si="287"/>
        <v>-284.18286499999999</v>
      </c>
      <c r="AJ499" s="17">
        <v>1.0500000000000001E-2</v>
      </c>
      <c r="AK499" s="18">
        <v>0</v>
      </c>
      <c r="AL499" s="17">
        <f t="shared" si="288"/>
        <v>-1.0500000000000001E-2</v>
      </c>
      <c r="AM499" s="17">
        <v>326.17196999999999</v>
      </c>
      <c r="AN499" s="18">
        <v>128.89099999999999</v>
      </c>
      <c r="AO499" s="17">
        <f t="shared" si="289"/>
        <v>-197.28097</v>
      </c>
      <c r="AP499" s="17">
        <v>0</v>
      </c>
      <c r="AQ499" s="18">
        <v>370.61599999999999</v>
      </c>
      <c r="AR499" s="17">
        <f t="shared" si="290"/>
        <v>370.61599999999999</v>
      </c>
      <c r="AS499" s="17">
        <v>0</v>
      </c>
      <c r="AT499" s="18">
        <v>0</v>
      </c>
      <c r="AU499" s="17">
        <f t="shared" si="291"/>
        <v>0</v>
      </c>
      <c r="AV499" s="17">
        <v>215.6764</v>
      </c>
      <c r="AW499" s="18">
        <v>371.01600000000002</v>
      </c>
      <c r="AX499" s="20">
        <f t="shared" si="292"/>
        <v>155.33960000000002</v>
      </c>
    </row>
    <row r="500" spans="2:50" x14ac:dyDescent="0.3">
      <c r="B500" s="16" t="s">
        <v>374</v>
      </c>
      <c r="C500" s="17">
        <v>0</v>
      </c>
      <c r="D500" s="18">
        <v>0</v>
      </c>
      <c r="E500" s="17">
        <f t="shared" si="278"/>
        <v>0</v>
      </c>
      <c r="F500" s="17">
        <v>1755.9227100000001</v>
      </c>
      <c r="G500" s="18">
        <v>398.327</v>
      </c>
      <c r="H500" s="17">
        <f t="shared" si="279"/>
        <v>-1357.5957100000001</v>
      </c>
      <c r="I500" s="17">
        <v>0</v>
      </c>
      <c r="J500" s="18">
        <v>0</v>
      </c>
      <c r="K500" s="17">
        <f t="shared" si="280"/>
        <v>0</v>
      </c>
      <c r="L500" s="17">
        <v>0</v>
      </c>
      <c r="M500" s="18">
        <v>0</v>
      </c>
      <c r="N500" s="17">
        <f t="shared" si="262"/>
        <v>0</v>
      </c>
      <c r="O500" s="17">
        <v>0</v>
      </c>
      <c r="P500" s="18">
        <v>0</v>
      </c>
      <c r="Q500" s="17">
        <f t="shared" si="281"/>
        <v>0</v>
      </c>
      <c r="R500" s="17">
        <v>1520.007462</v>
      </c>
      <c r="S500" s="18">
        <v>268.73700000000002</v>
      </c>
      <c r="T500" s="17">
        <f t="shared" si="282"/>
        <v>-1251.270462</v>
      </c>
      <c r="U500" s="17">
        <v>1520.007462</v>
      </c>
      <c r="V500" s="18">
        <v>268.68200000000002</v>
      </c>
      <c r="W500" s="17">
        <f t="shared" si="283"/>
        <v>-1251.325462</v>
      </c>
      <c r="X500" s="17">
        <v>0</v>
      </c>
      <c r="Y500" s="18">
        <v>0</v>
      </c>
      <c r="Z500" s="17">
        <f t="shared" si="284"/>
        <v>0</v>
      </c>
      <c r="AA500" s="17">
        <v>2.7699999999999999E-2</v>
      </c>
      <c r="AB500" s="18">
        <v>2.8000000000000001E-2</v>
      </c>
      <c r="AC500" s="17">
        <f t="shared" si="285"/>
        <v>3.0000000000000165E-4</v>
      </c>
      <c r="AD500" s="17">
        <v>7.1675000000000004</v>
      </c>
      <c r="AE500" s="18">
        <v>8.6829999999999998</v>
      </c>
      <c r="AF500" s="17">
        <f t="shared" si="286"/>
        <v>1.5154999999999994</v>
      </c>
      <c r="AG500" s="17">
        <v>5.0715000000000003</v>
      </c>
      <c r="AH500" s="18">
        <v>0.154</v>
      </c>
      <c r="AI500" s="17">
        <f t="shared" si="287"/>
        <v>-4.9175000000000004</v>
      </c>
      <c r="AJ500" s="17">
        <v>0</v>
      </c>
      <c r="AK500" s="18">
        <v>0</v>
      </c>
      <c r="AL500" s="17">
        <f t="shared" si="288"/>
        <v>0</v>
      </c>
      <c r="AM500" s="17">
        <v>223.64854800000001</v>
      </c>
      <c r="AN500" s="18">
        <v>120.726</v>
      </c>
      <c r="AO500" s="17">
        <f t="shared" si="289"/>
        <v>-102.92254800000001</v>
      </c>
      <c r="AP500" s="17">
        <v>0</v>
      </c>
      <c r="AQ500" s="18">
        <v>0</v>
      </c>
      <c r="AR500" s="17">
        <f t="shared" si="290"/>
        <v>0</v>
      </c>
      <c r="AS500" s="17">
        <v>0</v>
      </c>
      <c r="AT500" s="18">
        <v>0</v>
      </c>
      <c r="AU500" s="17">
        <f t="shared" si="291"/>
        <v>0</v>
      </c>
      <c r="AV500" s="17">
        <v>0</v>
      </c>
      <c r="AW500" s="18">
        <v>0</v>
      </c>
      <c r="AX500" s="20">
        <f t="shared" si="292"/>
        <v>0</v>
      </c>
    </row>
    <row r="501" spans="2:50" x14ac:dyDescent="0.3">
      <c r="B501" s="16" t="s">
        <v>68</v>
      </c>
      <c r="C501" s="17">
        <v>1.7090000000000001</v>
      </c>
      <c r="D501" s="18">
        <v>8.6999999999999994E-2</v>
      </c>
      <c r="E501" s="17">
        <f t="shared" si="278"/>
        <v>-1.6220000000000001</v>
      </c>
      <c r="F501" s="17">
        <v>220.95536799999999</v>
      </c>
      <c r="G501" s="18">
        <v>1359.681</v>
      </c>
      <c r="H501" s="17">
        <f t="shared" si="279"/>
        <v>1138.7256320000001</v>
      </c>
      <c r="I501" s="17">
        <v>0</v>
      </c>
      <c r="J501" s="18">
        <v>0</v>
      </c>
      <c r="K501" s="17">
        <f t="shared" si="280"/>
        <v>0</v>
      </c>
      <c r="L501" s="17">
        <v>0</v>
      </c>
      <c r="M501" s="18">
        <v>0</v>
      </c>
      <c r="N501" s="17">
        <f t="shared" si="262"/>
        <v>0</v>
      </c>
      <c r="O501" s="17">
        <v>0</v>
      </c>
      <c r="P501" s="18">
        <v>0</v>
      </c>
      <c r="Q501" s="17">
        <f t="shared" si="281"/>
        <v>0</v>
      </c>
      <c r="R501" s="17">
        <v>0</v>
      </c>
      <c r="S501" s="18">
        <v>0</v>
      </c>
      <c r="T501" s="17">
        <f t="shared" si="282"/>
        <v>0</v>
      </c>
      <c r="U501" s="17">
        <v>0</v>
      </c>
      <c r="V501" s="18">
        <v>0</v>
      </c>
      <c r="W501" s="17">
        <f t="shared" si="283"/>
        <v>0</v>
      </c>
      <c r="X501" s="17">
        <v>0</v>
      </c>
      <c r="Y501" s="18">
        <v>0</v>
      </c>
      <c r="Z501" s="17">
        <f t="shared" si="284"/>
        <v>0</v>
      </c>
      <c r="AA501" s="17">
        <v>0</v>
      </c>
      <c r="AB501" s="18">
        <v>0</v>
      </c>
      <c r="AC501" s="17">
        <f t="shared" si="285"/>
        <v>0</v>
      </c>
      <c r="AD501" s="17">
        <v>9.1310000000000002</v>
      </c>
      <c r="AE501" s="18">
        <v>0.59099999999999997</v>
      </c>
      <c r="AF501" s="17">
        <f t="shared" si="286"/>
        <v>-8.5400000000000009</v>
      </c>
      <c r="AG501" s="17">
        <v>0.84560000000000002</v>
      </c>
      <c r="AH501" s="18">
        <v>1240.125</v>
      </c>
      <c r="AI501" s="17">
        <f t="shared" si="287"/>
        <v>1239.2793999999999</v>
      </c>
      <c r="AJ501" s="17">
        <v>116.394948</v>
      </c>
      <c r="AK501" s="18">
        <v>1.4079999999999999</v>
      </c>
      <c r="AL501" s="17">
        <f t="shared" si="288"/>
        <v>-114.986948</v>
      </c>
      <c r="AM501" s="17">
        <v>94.06</v>
      </c>
      <c r="AN501" s="18">
        <v>117.441</v>
      </c>
      <c r="AO501" s="17">
        <f t="shared" si="289"/>
        <v>23.381</v>
      </c>
      <c r="AP501" s="17">
        <v>0</v>
      </c>
      <c r="AQ501" s="18">
        <v>0</v>
      </c>
      <c r="AR501" s="17">
        <f t="shared" si="290"/>
        <v>0</v>
      </c>
      <c r="AS501" s="17">
        <v>0</v>
      </c>
      <c r="AT501" s="18">
        <v>0</v>
      </c>
      <c r="AU501" s="17">
        <f t="shared" si="291"/>
        <v>0</v>
      </c>
      <c r="AV501" s="17">
        <v>2.2328199999999998</v>
      </c>
      <c r="AW501" s="18">
        <v>0.20300000000000001</v>
      </c>
      <c r="AX501" s="20">
        <f t="shared" si="292"/>
        <v>-2.02982</v>
      </c>
    </row>
    <row r="502" spans="2:50" x14ac:dyDescent="0.3">
      <c r="B502" s="16" t="s">
        <v>114</v>
      </c>
      <c r="C502" s="17">
        <v>0</v>
      </c>
      <c r="D502" s="18">
        <v>0.01</v>
      </c>
      <c r="E502" s="17">
        <f t="shared" si="278"/>
        <v>0.01</v>
      </c>
      <c r="F502" s="17">
        <v>81.131812999999994</v>
      </c>
      <c r="G502" s="18">
        <v>255.988</v>
      </c>
      <c r="H502" s="17">
        <f t="shared" si="279"/>
        <v>174.85618700000001</v>
      </c>
      <c r="I502" s="17">
        <v>0</v>
      </c>
      <c r="J502" s="18">
        <v>0</v>
      </c>
      <c r="K502" s="17">
        <f t="shared" si="280"/>
        <v>0</v>
      </c>
      <c r="L502" s="17">
        <v>0</v>
      </c>
      <c r="M502" s="18">
        <v>0</v>
      </c>
      <c r="N502" s="17">
        <f t="shared" si="262"/>
        <v>0</v>
      </c>
      <c r="O502" s="17">
        <v>0</v>
      </c>
      <c r="P502" s="18">
        <v>0</v>
      </c>
      <c r="Q502" s="17">
        <f t="shared" si="281"/>
        <v>0</v>
      </c>
      <c r="R502" s="17">
        <v>5.3</v>
      </c>
      <c r="S502" s="18">
        <v>34.011000000000003</v>
      </c>
      <c r="T502" s="17">
        <f t="shared" si="282"/>
        <v>28.711000000000002</v>
      </c>
      <c r="U502" s="17">
        <v>5.3</v>
      </c>
      <c r="V502" s="18">
        <v>34.011000000000003</v>
      </c>
      <c r="W502" s="17">
        <f t="shared" si="283"/>
        <v>28.711000000000002</v>
      </c>
      <c r="X502" s="17">
        <v>0</v>
      </c>
      <c r="Y502" s="18">
        <v>0</v>
      </c>
      <c r="Z502" s="17">
        <f t="shared" si="284"/>
        <v>0</v>
      </c>
      <c r="AA502" s="17">
        <v>0</v>
      </c>
      <c r="AB502" s="18">
        <v>0</v>
      </c>
      <c r="AC502" s="17">
        <f t="shared" si="285"/>
        <v>0</v>
      </c>
      <c r="AD502" s="17">
        <v>29.039000000000001</v>
      </c>
      <c r="AE502" s="18">
        <v>4.4989999999999997</v>
      </c>
      <c r="AF502" s="17">
        <f t="shared" si="286"/>
        <v>-24.540000000000003</v>
      </c>
      <c r="AG502" s="17">
        <v>3.3521130000000001</v>
      </c>
      <c r="AH502" s="18">
        <v>101.04300000000001</v>
      </c>
      <c r="AI502" s="17">
        <f t="shared" si="287"/>
        <v>97.690887000000004</v>
      </c>
      <c r="AJ502" s="17">
        <v>0</v>
      </c>
      <c r="AK502" s="18">
        <v>0</v>
      </c>
      <c r="AL502" s="17">
        <f t="shared" si="288"/>
        <v>0</v>
      </c>
      <c r="AM502" s="17">
        <v>43.4407</v>
      </c>
      <c r="AN502" s="18">
        <v>116.437</v>
      </c>
      <c r="AO502" s="17">
        <f t="shared" si="289"/>
        <v>72.996299999999991</v>
      </c>
      <c r="AP502" s="17">
        <v>0</v>
      </c>
      <c r="AQ502" s="18">
        <v>0</v>
      </c>
      <c r="AR502" s="17">
        <f t="shared" si="290"/>
        <v>0</v>
      </c>
      <c r="AS502" s="17">
        <v>0</v>
      </c>
      <c r="AT502" s="18">
        <v>0</v>
      </c>
      <c r="AU502" s="17">
        <f t="shared" si="291"/>
        <v>0</v>
      </c>
      <c r="AV502" s="17">
        <v>0</v>
      </c>
      <c r="AW502" s="18">
        <v>8.0000000000000002E-3</v>
      </c>
      <c r="AX502" s="20">
        <f t="shared" si="292"/>
        <v>8.0000000000000002E-3</v>
      </c>
    </row>
    <row r="503" spans="2:50" x14ac:dyDescent="0.3">
      <c r="B503" s="16" t="s">
        <v>187</v>
      </c>
      <c r="C503" s="17">
        <v>0.83199999999999996</v>
      </c>
      <c r="D503" s="18">
        <v>0.2</v>
      </c>
      <c r="E503" s="17">
        <f t="shared" si="278"/>
        <v>-0.6319999999999999</v>
      </c>
      <c r="F503" s="17">
        <v>992.39599999999996</v>
      </c>
      <c r="G503" s="18">
        <v>326.64400000000001</v>
      </c>
      <c r="H503" s="17">
        <f t="shared" si="279"/>
        <v>-665.75199999999995</v>
      </c>
      <c r="I503" s="17">
        <v>0</v>
      </c>
      <c r="J503" s="18">
        <v>0</v>
      </c>
      <c r="K503" s="17">
        <f t="shared" si="280"/>
        <v>0</v>
      </c>
      <c r="L503" s="17">
        <v>0</v>
      </c>
      <c r="M503" s="18">
        <v>0</v>
      </c>
      <c r="N503" s="17">
        <f t="shared" si="262"/>
        <v>0</v>
      </c>
      <c r="O503" s="17">
        <v>0</v>
      </c>
      <c r="P503" s="18">
        <v>0</v>
      </c>
      <c r="Q503" s="17">
        <f t="shared" si="281"/>
        <v>0</v>
      </c>
      <c r="R503" s="17">
        <v>0</v>
      </c>
      <c r="S503" s="18">
        <v>0</v>
      </c>
      <c r="T503" s="17">
        <f t="shared" si="282"/>
        <v>0</v>
      </c>
      <c r="U503" s="17">
        <v>0</v>
      </c>
      <c r="V503" s="18">
        <v>0</v>
      </c>
      <c r="W503" s="17">
        <f t="shared" si="283"/>
        <v>0</v>
      </c>
      <c r="X503" s="17">
        <v>0</v>
      </c>
      <c r="Y503" s="18">
        <v>0</v>
      </c>
      <c r="Z503" s="17">
        <f t="shared" si="284"/>
        <v>0</v>
      </c>
      <c r="AA503" s="17">
        <v>0</v>
      </c>
      <c r="AB503" s="18">
        <v>0</v>
      </c>
      <c r="AC503" s="17">
        <f t="shared" si="285"/>
        <v>0</v>
      </c>
      <c r="AD503" s="17">
        <v>0.13300000000000001</v>
      </c>
      <c r="AE503" s="18">
        <v>218.9</v>
      </c>
      <c r="AF503" s="17">
        <f t="shared" si="286"/>
        <v>218.767</v>
      </c>
      <c r="AG503" s="17">
        <v>173.95500000000001</v>
      </c>
      <c r="AH503" s="18">
        <v>0.108</v>
      </c>
      <c r="AI503" s="17">
        <f t="shared" si="287"/>
        <v>-173.84700000000001</v>
      </c>
      <c r="AJ503" s="17">
        <v>1E-3</v>
      </c>
      <c r="AK503" s="18">
        <v>0</v>
      </c>
      <c r="AL503" s="17">
        <f t="shared" si="288"/>
        <v>-1E-3</v>
      </c>
      <c r="AM503" s="17">
        <v>815.61099999999999</v>
      </c>
      <c r="AN503" s="18">
        <v>107.836</v>
      </c>
      <c r="AO503" s="17">
        <f t="shared" si="289"/>
        <v>-707.77499999999998</v>
      </c>
      <c r="AP503" s="17">
        <v>0</v>
      </c>
      <c r="AQ503" s="18">
        <v>0</v>
      </c>
      <c r="AR503" s="17">
        <f t="shared" si="290"/>
        <v>0</v>
      </c>
      <c r="AS503" s="17">
        <v>0</v>
      </c>
      <c r="AT503" s="18">
        <v>0</v>
      </c>
      <c r="AU503" s="17">
        <f t="shared" si="291"/>
        <v>0</v>
      </c>
      <c r="AV503" s="17">
        <v>3.528</v>
      </c>
      <c r="AW503" s="18">
        <v>0</v>
      </c>
      <c r="AX503" s="20">
        <f t="shared" si="292"/>
        <v>-3.528</v>
      </c>
    </row>
    <row r="504" spans="2:50" x14ac:dyDescent="0.3">
      <c r="B504" s="16" t="s">
        <v>337</v>
      </c>
      <c r="C504" s="17">
        <v>19.384</v>
      </c>
      <c r="D504" s="18">
        <v>0.107</v>
      </c>
      <c r="E504" s="17">
        <f t="shared" si="278"/>
        <v>-19.277000000000001</v>
      </c>
      <c r="F504" s="17">
        <v>294.70362</v>
      </c>
      <c r="G504" s="18">
        <v>230.71100000000001</v>
      </c>
      <c r="H504" s="17">
        <f t="shared" si="279"/>
        <v>-63.992619999999988</v>
      </c>
      <c r="I504" s="17">
        <v>0.24959999999999999</v>
      </c>
      <c r="J504" s="18">
        <v>0</v>
      </c>
      <c r="K504" s="17">
        <f t="shared" si="280"/>
        <v>-0.24959999999999999</v>
      </c>
      <c r="L504" s="17">
        <v>0</v>
      </c>
      <c r="M504" s="18">
        <v>0</v>
      </c>
      <c r="N504" s="17">
        <f t="shared" si="262"/>
        <v>0</v>
      </c>
      <c r="O504" s="17">
        <v>0</v>
      </c>
      <c r="P504" s="18">
        <v>0</v>
      </c>
      <c r="Q504" s="17">
        <f t="shared" si="281"/>
        <v>0</v>
      </c>
      <c r="R504" s="17">
        <v>0</v>
      </c>
      <c r="S504" s="18">
        <v>0.21</v>
      </c>
      <c r="T504" s="17">
        <f t="shared" si="282"/>
        <v>0.21</v>
      </c>
      <c r="U504" s="17">
        <v>0</v>
      </c>
      <c r="V504" s="18">
        <v>0</v>
      </c>
      <c r="W504" s="17">
        <f t="shared" si="283"/>
        <v>0</v>
      </c>
      <c r="X504" s="17">
        <v>0</v>
      </c>
      <c r="Y504" s="18">
        <v>0</v>
      </c>
      <c r="Z504" s="17">
        <f t="shared" si="284"/>
        <v>0</v>
      </c>
      <c r="AA504" s="17">
        <v>5.6487999999999996</v>
      </c>
      <c r="AB504" s="18">
        <v>0</v>
      </c>
      <c r="AC504" s="17">
        <f t="shared" si="285"/>
        <v>-5.6487999999999996</v>
      </c>
      <c r="AD504" s="17">
        <v>124.3913</v>
      </c>
      <c r="AE504" s="18">
        <v>21.544</v>
      </c>
      <c r="AF504" s="17">
        <f t="shared" si="286"/>
        <v>-102.8473</v>
      </c>
      <c r="AG504" s="17">
        <v>60.017000000000003</v>
      </c>
      <c r="AH504" s="18">
        <v>104.73699999999999</v>
      </c>
      <c r="AI504" s="17">
        <f t="shared" si="287"/>
        <v>44.719999999999992</v>
      </c>
      <c r="AJ504" s="17">
        <v>0.11</v>
      </c>
      <c r="AK504" s="18">
        <v>0</v>
      </c>
      <c r="AL504" s="17">
        <f t="shared" si="288"/>
        <v>-0.11</v>
      </c>
      <c r="AM504" s="17">
        <v>96.239919999999998</v>
      </c>
      <c r="AN504" s="18">
        <v>102.336</v>
      </c>
      <c r="AO504" s="17">
        <f t="shared" si="289"/>
        <v>6.0960800000000006</v>
      </c>
      <c r="AP504" s="17">
        <v>25.844999999999999</v>
      </c>
      <c r="AQ504" s="18">
        <v>0</v>
      </c>
      <c r="AR504" s="17">
        <f t="shared" si="290"/>
        <v>-25.844999999999999</v>
      </c>
      <c r="AS504" s="17">
        <v>0</v>
      </c>
      <c r="AT504" s="18">
        <v>0</v>
      </c>
      <c r="AU504" s="17">
        <f t="shared" si="291"/>
        <v>0</v>
      </c>
      <c r="AV504" s="17">
        <v>2.0851999999999999</v>
      </c>
      <c r="AW504" s="18">
        <v>1.9910000000000001</v>
      </c>
      <c r="AX504" s="20">
        <f t="shared" si="292"/>
        <v>-9.4199999999999839E-2</v>
      </c>
    </row>
    <row r="505" spans="2:50" x14ac:dyDescent="0.3">
      <c r="B505" s="16" t="s">
        <v>172</v>
      </c>
      <c r="C505" s="17">
        <v>0</v>
      </c>
      <c r="D505" s="18">
        <v>0.11799999999999999</v>
      </c>
      <c r="E505" s="17">
        <f t="shared" si="278"/>
        <v>0.11799999999999999</v>
      </c>
      <c r="F505" s="17">
        <v>90.368200000000002</v>
      </c>
      <c r="G505" s="18">
        <v>217.81700000000001</v>
      </c>
      <c r="H505" s="17">
        <f t="shared" si="279"/>
        <v>127.44880000000001</v>
      </c>
      <c r="I505" s="17">
        <v>0</v>
      </c>
      <c r="J505" s="18">
        <v>0</v>
      </c>
      <c r="K505" s="17">
        <f t="shared" si="280"/>
        <v>0</v>
      </c>
      <c r="L505" s="17">
        <v>0</v>
      </c>
      <c r="M505" s="18">
        <v>0</v>
      </c>
      <c r="N505" s="17">
        <f t="shared" si="262"/>
        <v>0</v>
      </c>
      <c r="O505" s="17">
        <v>0</v>
      </c>
      <c r="P505" s="18">
        <v>0</v>
      </c>
      <c r="Q505" s="17">
        <f t="shared" si="281"/>
        <v>0</v>
      </c>
      <c r="R505" s="17">
        <v>7.02</v>
      </c>
      <c r="S505" s="18">
        <v>26.364999999999998</v>
      </c>
      <c r="T505" s="17">
        <f t="shared" si="282"/>
        <v>19.344999999999999</v>
      </c>
      <c r="U505" s="17">
        <v>7.02</v>
      </c>
      <c r="V505" s="18">
        <v>26.364999999999998</v>
      </c>
      <c r="W505" s="17">
        <f t="shared" si="283"/>
        <v>19.344999999999999</v>
      </c>
      <c r="X505" s="17">
        <v>0</v>
      </c>
      <c r="Y505" s="18">
        <v>0</v>
      </c>
      <c r="Z505" s="17">
        <f t="shared" si="284"/>
        <v>0</v>
      </c>
      <c r="AA505" s="17">
        <v>0</v>
      </c>
      <c r="AB505" s="18">
        <v>56.2</v>
      </c>
      <c r="AC505" s="17">
        <f t="shared" si="285"/>
        <v>56.2</v>
      </c>
      <c r="AD505" s="17">
        <v>56.63</v>
      </c>
      <c r="AE505" s="18">
        <v>1.68</v>
      </c>
      <c r="AF505" s="17">
        <f t="shared" si="286"/>
        <v>-54.95</v>
      </c>
      <c r="AG505" s="17">
        <v>2.6200000000000001E-2</v>
      </c>
      <c r="AH505" s="18">
        <v>31.114000000000001</v>
      </c>
      <c r="AI505" s="17">
        <f t="shared" si="287"/>
        <v>31.087800000000001</v>
      </c>
      <c r="AJ505" s="17">
        <v>2E-3</v>
      </c>
      <c r="AK505" s="18">
        <v>0</v>
      </c>
      <c r="AL505" s="17">
        <f t="shared" si="288"/>
        <v>-2E-3</v>
      </c>
      <c r="AM505" s="17">
        <v>26.69</v>
      </c>
      <c r="AN505" s="18">
        <v>100.417</v>
      </c>
      <c r="AO505" s="17">
        <f t="shared" si="289"/>
        <v>73.727000000000004</v>
      </c>
      <c r="AP505" s="17">
        <v>0</v>
      </c>
      <c r="AQ505" s="18">
        <v>1.621</v>
      </c>
      <c r="AR505" s="17">
        <f t="shared" si="290"/>
        <v>1.621</v>
      </c>
      <c r="AS505" s="17">
        <v>0</v>
      </c>
      <c r="AT505" s="18">
        <v>0</v>
      </c>
      <c r="AU505" s="17">
        <f t="shared" si="291"/>
        <v>0</v>
      </c>
      <c r="AV505" s="17">
        <v>0</v>
      </c>
      <c r="AW505" s="18">
        <v>2.1589999999999998</v>
      </c>
      <c r="AX505" s="20">
        <f t="shared" si="292"/>
        <v>2.1589999999999998</v>
      </c>
    </row>
    <row r="506" spans="2:50" x14ac:dyDescent="0.3">
      <c r="B506" s="16" t="s">
        <v>616</v>
      </c>
      <c r="C506" s="17">
        <v>6.2E-2</v>
      </c>
      <c r="D506" s="18">
        <v>0.93300000000000005</v>
      </c>
      <c r="E506" s="17">
        <f t="shared" si="278"/>
        <v>0.871</v>
      </c>
      <c r="F506" s="17">
        <v>291.78519299999999</v>
      </c>
      <c r="G506" s="18">
        <v>122.57899999999999</v>
      </c>
      <c r="H506" s="17">
        <f t="shared" si="279"/>
        <v>-169.20619299999998</v>
      </c>
      <c r="I506" s="17">
        <v>1500</v>
      </c>
      <c r="J506" s="18">
        <v>0</v>
      </c>
      <c r="K506" s="17">
        <f t="shared" si="280"/>
        <v>-1500</v>
      </c>
      <c r="L506" s="17">
        <v>0</v>
      </c>
      <c r="M506" s="18">
        <v>0</v>
      </c>
      <c r="N506" s="17">
        <f t="shared" si="262"/>
        <v>0</v>
      </c>
      <c r="O506" s="17">
        <v>0</v>
      </c>
      <c r="P506" s="18">
        <v>0</v>
      </c>
      <c r="Q506" s="17">
        <f t="shared" si="281"/>
        <v>0</v>
      </c>
      <c r="R506" s="17">
        <v>0</v>
      </c>
      <c r="S506" s="18">
        <v>0</v>
      </c>
      <c r="T506" s="17">
        <f t="shared" si="282"/>
        <v>0</v>
      </c>
      <c r="U506" s="17">
        <v>0</v>
      </c>
      <c r="V506" s="18">
        <v>0</v>
      </c>
      <c r="W506" s="17">
        <f t="shared" si="283"/>
        <v>0</v>
      </c>
      <c r="X506" s="17">
        <v>5.5</v>
      </c>
      <c r="Y506" s="18">
        <v>2</v>
      </c>
      <c r="Z506" s="17">
        <f t="shared" si="284"/>
        <v>-3.5</v>
      </c>
      <c r="AA506" s="17">
        <v>0</v>
      </c>
      <c r="AB506" s="18">
        <v>11.16</v>
      </c>
      <c r="AC506" s="17">
        <f t="shared" si="285"/>
        <v>11.16</v>
      </c>
      <c r="AD506" s="17">
        <v>64.478999999999999</v>
      </c>
      <c r="AE506" s="18">
        <v>3.835</v>
      </c>
      <c r="AF506" s="17">
        <f t="shared" si="286"/>
        <v>-60.643999999999998</v>
      </c>
      <c r="AG506" s="17">
        <v>8.7094930000000002</v>
      </c>
      <c r="AH506" s="18">
        <v>1.641</v>
      </c>
      <c r="AI506" s="17">
        <f t="shared" si="287"/>
        <v>-7.0684930000000001</v>
      </c>
      <c r="AJ506" s="17">
        <v>0</v>
      </c>
      <c r="AK506" s="18">
        <v>0</v>
      </c>
      <c r="AL506" s="17">
        <f t="shared" si="288"/>
        <v>0</v>
      </c>
      <c r="AM506" s="17">
        <v>1699.1967</v>
      </c>
      <c r="AN506" s="18">
        <v>100.03100000000001</v>
      </c>
      <c r="AO506" s="17">
        <f t="shared" si="289"/>
        <v>-1599.1657</v>
      </c>
      <c r="AP506" s="17">
        <v>0</v>
      </c>
      <c r="AQ506" s="18">
        <v>0</v>
      </c>
      <c r="AR506" s="17">
        <f t="shared" si="290"/>
        <v>0</v>
      </c>
      <c r="AS506" s="17">
        <v>0.5</v>
      </c>
      <c r="AT506" s="18">
        <v>0</v>
      </c>
      <c r="AU506" s="17">
        <f t="shared" si="291"/>
        <v>-0.5</v>
      </c>
      <c r="AV506" s="17">
        <v>13.462</v>
      </c>
      <c r="AW506" s="18">
        <v>4.8449999999999998</v>
      </c>
      <c r="AX506" s="20">
        <f t="shared" si="292"/>
        <v>-8.6170000000000009</v>
      </c>
    </row>
    <row r="507" spans="2:50" x14ac:dyDescent="0.3">
      <c r="B507" s="16" t="s">
        <v>577</v>
      </c>
      <c r="C507" s="17">
        <v>0</v>
      </c>
      <c r="D507" s="18">
        <v>0</v>
      </c>
      <c r="E507" s="17">
        <f t="shared" si="278"/>
        <v>0</v>
      </c>
      <c r="F507" s="17">
        <v>175.089</v>
      </c>
      <c r="G507" s="18">
        <v>88.751999999999995</v>
      </c>
      <c r="H507" s="17">
        <f t="shared" si="279"/>
        <v>-86.337000000000003</v>
      </c>
      <c r="I507" s="17">
        <v>0</v>
      </c>
      <c r="J507" s="18">
        <v>0</v>
      </c>
      <c r="K507" s="17">
        <f t="shared" si="280"/>
        <v>0</v>
      </c>
      <c r="L507" s="17">
        <v>0</v>
      </c>
      <c r="M507" s="18">
        <v>0</v>
      </c>
      <c r="N507" s="17">
        <f t="shared" si="262"/>
        <v>0</v>
      </c>
      <c r="O507" s="17">
        <v>0</v>
      </c>
      <c r="P507" s="18">
        <v>0</v>
      </c>
      <c r="Q507" s="17">
        <f t="shared" si="281"/>
        <v>0</v>
      </c>
      <c r="R507" s="17">
        <v>0</v>
      </c>
      <c r="S507" s="18">
        <v>0</v>
      </c>
      <c r="T507" s="17">
        <f t="shared" si="282"/>
        <v>0</v>
      </c>
      <c r="U507" s="17">
        <v>0</v>
      </c>
      <c r="V507" s="18">
        <v>0</v>
      </c>
      <c r="W507" s="17">
        <f t="shared" si="283"/>
        <v>0</v>
      </c>
      <c r="X507" s="17">
        <v>0</v>
      </c>
      <c r="Y507" s="18">
        <v>0</v>
      </c>
      <c r="Z507" s="17">
        <f t="shared" si="284"/>
        <v>0</v>
      </c>
      <c r="AA507" s="17">
        <v>0</v>
      </c>
      <c r="AB507" s="18">
        <v>0</v>
      </c>
      <c r="AC507" s="17">
        <f t="shared" si="285"/>
        <v>0</v>
      </c>
      <c r="AD507" s="17">
        <v>50.8</v>
      </c>
      <c r="AE507" s="18">
        <v>0.7</v>
      </c>
      <c r="AF507" s="17">
        <f t="shared" si="286"/>
        <v>-50.099999999999994</v>
      </c>
      <c r="AG507" s="17">
        <v>19.689</v>
      </c>
      <c r="AH507" s="18">
        <v>5.1999999999999998E-2</v>
      </c>
      <c r="AI507" s="17">
        <f t="shared" si="287"/>
        <v>-19.637</v>
      </c>
      <c r="AJ507" s="17">
        <v>0</v>
      </c>
      <c r="AK507" s="18">
        <v>0</v>
      </c>
      <c r="AL507" s="17">
        <f t="shared" si="288"/>
        <v>0</v>
      </c>
      <c r="AM507" s="17">
        <v>104.6</v>
      </c>
      <c r="AN507" s="18">
        <v>88</v>
      </c>
      <c r="AO507" s="17">
        <f t="shared" si="289"/>
        <v>-16.599999999999994</v>
      </c>
      <c r="AP507" s="17">
        <v>0</v>
      </c>
      <c r="AQ507" s="18">
        <v>0</v>
      </c>
      <c r="AR507" s="17">
        <f t="shared" si="290"/>
        <v>0</v>
      </c>
      <c r="AS507" s="17">
        <v>0</v>
      </c>
      <c r="AT507" s="18">
        <v>0</v>
      </c>
      <c r="AU507" s="17">
        <f t="shared" si="291"/>
        <v>0</v>
      </c>
      <c r="AV507" s="17">
        <v>0</v>
      </c>
      <c r="AW507" s="18">
        <v>0</v>
      </c>
      <c r="AX507" s="20">
        <f t="shared" si="292"/>
        <v>0</v>
      </c>
    </row>
    <row r="508" spans="2:50" x14ac:dyDescent="0.3">
      <c r="B508" s="16" t="s">
        <v>503</v>
      </c>
      <c r="C508" s="17">
        <v>0</v>
      </c>
      <c r="D508" s="18">
        <v>0</v>
      </c>
      <c r="E508" s="17">
        <f t="shared" si="278"/>
        <v>0</v>
      </c>
      <c r="F508" s="17">
        <v>8.9589999999999996</v>
      </c>
      <c r="G508" s="18">
        <v>1845.2470000000001</v>
      </c>
      <c r="H508" s="17">
        <f t="shared" si="279"/>
        <v>1836.288</v>
      </c>
      <c r="I508" s="17">
        <v>0</v>
      </c>
      <c r="J508" s="18">
        <v>0</v>
      </c>
      <c r="K508" s="17">
        <f t="shared" si="280"/>
        <v>0</v>
      </c>
      <c r="L508" s="17">
        <v>0</v>
      </c>
      <c r="M508" s="18">
        <v>0</v>
      </c>
      <c r="N508" s="17">
        <f t="shared" si="262"/>
        <v>0</v>
      </c>
      <c r="O508" s="17">
        <v>0</v>
      </c>
      <c r="P508" s="18">
        <v>0</v>
      </c>
      <c r="Q508" s="17">
        <f t="shared" si="281"/>
        <v>0</v>
      </c>
      <c r="R508" s="17">
        <v>0</v>
      </c>
      <c r="S508" s="18">
        <v>566.15599999999995</v>
      </c>
      <c r="T508" s="17">
        <f t="shared" si="282"/>
        <v>566.15599999999995</v>
      </c>
      <c r="U508" s="17">
        <v>0</v>
      </c>
      <c r="V508" s="18">
        <v>5.056</v>
      </c>
      <c r="W508" s="17">
        <f t="shared" si="283"/>
        <v>5.056</v>
      </c>
      <c r="X508" s="17">
        <v>0</v>
      </c>
      <c r="Y508" s="18">
        <v>1.1819999999999999</v>
      </c>
      <c r="Z508" s="17">
        <f t="shared" si="284"/>
        <v>1.1819999999999999</v>
      </c>
      <c r="AA508" s="17">
        <v>0</v>
      </c>
      <c r="AB508" s="18">
        <v>5.8000000000000003E-2</v>
      </c>
      <c r="AC508" s="17">
        <f t="shared" si="285"/>
        <v>5.8000000000000003E-2</v>
      </c>
      <c r="AD508" s="17">
        <v>1.167</v>
      </c>
      <c r="AE508" s="18">
        <v>10.308</v>
      </c>
      <c r="AF508" s="17">
        <f t="shared" si="286"/>
        <v>9.141</v>
      </c>
      <c r="AG508" s="17">
        <v>0.53900000000000003</v>
      </c>
      <c r="AH508" s="18">
        <v>1170.796</v>
      </c>
      <c r="AI508" s="17">
        <f t="shared" si="287"/>
        <v>1170.2570000000001</v>
      </c>
      <c r="AJ508" s="17">
        <v>0</v>
      </c>
      <c r="AK508" s="18">
        <v>0</v>
      </c>
      <c r="AL508" s="17">
        <f t="shared" si="288"/>
        <v>0</v>
      </c>
      <c r="AM508" s="17">
        <v>7.2530000000000001</v>
      </c>
      <c r="AN508" s="18">
        <v>85.292000000000002</v>
      </c>
      <c r="AO508" s="17">
        <f t="shared" si="289"/>
        <v>78.039000000000001</v>
      </c>
      <c r="AP508" s="17">
        <v>0</v>
      </c>
      <c r="AQ508" s="18">
        <v>0</v>
      </c>
      <c r="AR508" s="17">
        <f t="shared" si="290"/>
        <v>0</v>
      </c>
      <c r="AS508" s="17">
        <v>0</v>
      </c>
      <c r="AT508" s="18">
        <v>0</v>
      </c>
      <c r="AU508" s="17">
        <f t="shared" si="291"/>
        <v>0</v>
      </c>
      <c r="AV508" s="17">
        <v>0</v>
      </c>
      <c r="AW508" s="18">
        <v>11.455</v>
      </c>
      <c r="AX508" s="20">
        <f t="shared" si="292"/>
        <v>11.455</v>
      </c>
    </row>
    <row r="509" spans="2:50" x14ac:dyDescent="0.3">
      <c r="B509" s="16" t="s">
        <v>424</v>
      </c>
      <c r="C509" s="17">
        <v>0</v>
      </c>
      <c r="D509" s="18">
        <v>2.1999999999999999E-2</v>
      </c>
      <c r="E509" s="17">
        <f t="shared" si="278"/>
        <v>2.1999999999999999E-2</v>
      </c>
      <c r="F509" s="17">
        <v>719.1798</v>
      </c>
      <c r="G509" s="18">
        <v>91.450999999999993</v>
      </c>
      <c r="H509" s="17">
        <f t="shared" si="279"/>
        <v>-627.72879999999998</v>
      </c>
      <c r="I509" s="17">
        <v>0.42</v>
      </c>
      <c r="J509" s="18">
        <v>0</v>
      </c>
      <c r="K509" s="17">
        <f t="shared" si="280"/>
        <v>-0.42</v>
      </c>
      <c r="L509" s="17">
        <v>0</v>
      </c>
      <c r="M509" s="18">
        <v>0</v>
      </c>
      <c r="N509" s="17">
        <f t="shared" si="262"/>
        <v>0</v>
      </c>
      <c r="O509" s="17">
        <v>0</v>
      </c>
      <c r="P509" s="18">
        <v>0</v>
      </c>
      <c r="Q509" s="17">
        <f t="shared" si="281"/>
        <v>0</v>
      </c>
      <c r="R509" s="17">
        <v>0</v>
      </c>
      <c r="S509" s="18">
        <v>1.347</v>
      </c>
      <c r="T509" s="17">
        <f t="shared" si="282"/>
        <v>1.347</v>
      </c>
      <c r="U509" s="17">
        <v>0</v>
      </c>
      <c r="V509" s="18">
        <v>1.347</v>
      </c>
      <c r="W509" s="17">
        <f t="shared" si="283"/>
        <v>1.347</v>
      </c>
      <c r="X509" s="17">
        <v>0</v>
      </c>
      <c r="Y509" s="18">
        <v>0</v>
      </c>
      <c r="Z509" s="17">
        <f t="shared" si="284"/>
        <v>0</v>
      </c>
      <c r="AA509" s="17">
        <v>2</v>
      </c>
      <c r="AB509" s="18">
        <v>1.403</v>
      </c>
      <c r="AC509" s="17">
        <f t="shared" si="285"/>
        <v>-0.59699999999999998</v>
      </c>
      <c r="AD509" s="17">
        <v>40.826000000000001</v>
      </c>
      <c r="AE509" s="18">
        <v>6.4409999999999998</v>
      </c>
      <c r="AF509" s="17">
        <f t="shared" si="286"/>
        <v>-34.384999999999998</v>
      </c>
      <c r="AG509" s="17">
        <v>1.84E-2</v>
      </c>
      <c r="AH509" s="18">
        <v>4.0000000000000001E-3</v>
      </c>
      <c r="AI509" s="17">
        <f t="shared" si="287"/>
        <v>-1.44E-2</v>
      </c>
      <c r="AJ509" s="17">
        <v>0</v>
      </c>
      <c r="AK509" s="18">
        <v>0</v>
      </c>
      <c r="AL509" s="17">
        <f t="shared" si="288"/>
        <v>0</v>
      </c>
      <c r="AM509" s="17">
        <v>674.49940000000004</v>
      </c>
      <c r="AN509" s="18">
        <v>81.578000000000003</v>
      </c>
      <c r="AO509" s="17">
        <f t="shared" si="289"/>
        <v>-592.92140000000006</v>
      </c>
      <c r="AP509" s="17">
        <v>0</v>
      </c>
      <c r="AQ509" s="18">
        <v>0</v>
      </c>
      <c r="AR509" s="17">
        <f t="shared" si="290"/>
        <v>0</v>
      </c>
      <c r="AS509" s="17">
        <v>0</v>
      </c>
      <c r="AT509" s="18">
        <v>0</v>
      </c>
      <c r="AU509" s="17">
        <f t="shared" si="291"/>
        <v>0</v>
      </c>
      <c r="AV509" s="17">
        <v>2.2559999999999998</v>
      </c>
      <c r="AW509" s="18">
        <v>0.7</v>
      </c>
      <c r="AX509" s="20">
        <f t="shared" si="292"/>
        <v>-1.5559999999999998</v>
      </c>
    </row>
    <row r="510" spans="2:50" x14ac:dyDescent="0.3">
      <c r="B510" s="16" t="s">
        <v>301</v>
      </c>
      <c r="C510" s="17">
        <v>55.076999999999998</v>
      </c>
      <c r="D510" s="18">
        <v>0</v>
      </c>
      <c r="E510" s="17">
        <f t="shared" si="278"/>
        <v>-55.076999999999998</v>
      </c>
      <c r="F510" s="17">
        <v>2135.4934699999999</v>
      </c>
      <c r="G510" s="18">
        <v>1390.481</v>
      </c>
      <c r="H510" s="17">
        <f t="shared" si="279"/>
        <v>-745.01246999999989</v>
      </c>
      <c r="I510" s="17">
        <v>1555</v>
      </c>
      <c r="J510" s="18">
        <v>0</v>
      </c>
      <c r="K510" s="17">
        <f t="shared" si="280"/>
        <v>-1555</v>
      </c>
      <c r="L510" s="17">
        <v>0</v>
      </c>
      <c r="M510" s="18">
        <v>0</v>
      </c>
      <c r="N510" s="17">
        <f t="shared" si="262"/>
        <v>0</v>
      </c>
      <c r="O510" s="17">
        <v>0</v>
      </c>
      <c r="P510" s="18">
        <v>0</v>
      </c>
      <c r="Q510" s="17">
        <f t="shared" si="281"/>
        <v>0</v>
      </c>
      <c r="R510" s="17">
        <v>182.08</v>
      </c>
      <c r="S510" s="18">
        <v>0.2</v>
      </c>
      <c r="T510" s="17">
        <f t="shared" si="282"/>
        <v>-181.88000000000002</v>
      </c>
      <c r="U510" s="17">
        <v>182.08</v>
      </c>
      <c r="V510" s="18">
        <v>0.2</v>
      </c>
      <c r="W510" s="17">
        <f t="shared" si="283"/>
        <v>-181.88000000000002</v>
      </c>
      <c r="X510" s="17">
        <v>0</v>
      </c>
      <c r="Y510" s="18">
        <v>0</v>
      </c>
      <c r="Z510" s="17">
        <f t="shared" si="284"/>
        <v>0</v>
      </c>
      <c r="AA510" s="17">
        <v>19.573</v>
      </c>
      <c r="AB510" s="18">
        <v>0</v>
      </c>
      <c r="AC510" s="17">
        <f t="shared" si="285"/>
        <v>-19.573</v>
      </c>
      <c r="AD510" s="17">
        <v>3010.2545700000001</v>
      </c>
      <c r="AE510" s="18">
        <v>1083.54</v>
      </c>
      <c r="AF510" s="17">
        <f t="shared" si="286"/>
        <v>-1926.7145700000001</v>
      </c>
      <c r="AG510" s="17">
        <v>1.3059000000000001</v>
      </c>
      <c r="AH510" s="18">
        <v>225.33099999999999</v>
      </c>
      <c r="AI510" s="17">
        <f t="shared" si="287"/>
        <v>224.02509999999998</v>
      </c>
      <c r="AJ510" s="17">
        <v>6.51</v>
      </c>
      <c r="AK510" s="18">
        <v>0</v>
      </c>
      <c r="AL510" s="17">
        <f t="shared" si="288"/>
        <v>-6.51</v>
      </c>
      <c r="AM510" s="17">
        <v>514.88599999999997</v>
      </c>
      <c r="AN510" s="18">
        <v>81.41</v>
      </c>
      <c r="AO510" s="17">
        <f t="shared" si="289"/>
        <v>-433.476</v>
      </c>
      <c r="AP510" s="17">
        <v>0</v>
      </c>
      <c r="AQ510" s="18">
        <v>0</v>
      </c>
      <c r="AR510" s="17">
        <f t="shared" si="290"/>
        <v>0</v>
      </c>
      <c r="AS510" s="17">
        <v>0</v>
      </c>
      <c r="AT510" s="18">
        <v>0</v>
      </c>
      <c r="AU510" s="17">
        <f t="shared" si="291"/>
        <v>0</v>
      </c>
      <c r="AV510" s="17">
        <v>10.961</v>
      </c>
      <c r="AW510" s="18">
        <v>0</v>
      </c>
      <c r="AX510" s="20">
        <f t="shared" si="292"/>
        <v>-10.961</v>
      </c>
    </row>
    <row r="511" spans="2:50" x14ac:dyDescent="0.3">
      <c r="B511" s="16" t="s">
        <v>295</v>
      </c>
      <c r="C511" s="17">
        <v>0</v>
      </c>
      <c r="D511" s="18">
        <v>0</v>
      </c>
      <c r="E511" s="17">
        <f t="shared" si="278"/>
        <v>0</v>
      </c>
      <c r="F511" s="17">
        <v>754.80341999999996</v>
      </c>
      <c r="G511" s="18">
        <v>615.08000000000004</v>
      </c>
      <c r="H511" s="17">
        <f t="shared" si="279"/>
        <v>-139.72341999999992</v>
      </c>
      <c r="I511" s="17">
        <v>0</v>
      </c>
      <c r="J511" s="18">
        <v>0</v>
      </c>
      <c r="K511" s="17">
        <f t="shared" si="280"/>
        <v>0</v>
      </c>
      <c r="L511" s="17">
        <v>0</v>
      </c>
      <c r="M511" s="18">
        <v>0</v>
      </c>
      <c r="N511" s="17">
        <f t="shared" si="262"/>
        <v>0</v>
      </c>
      <c r="O511" s="17">
        <v>0</v>
      </c>
      <c r="P511" s="18">
        <v>0</v>
      </c>
      <c r="Q511" s="17">
        <f t="shared" si="281"/>
        <v>0</v>
      </c>
      <c r="R511" s="17">
        <v>0</v>
      </c>
      <c r="S511" s="18">
        <v>0</v>
      </c>
      <c r="T511" s="17">
        <f t="shared" si="282"/>
        <v>0</v>
      </c>
      <c r="U511" s="17">
        <v>0</v>
      </c>
      <c r="V511" s="18">
        <v>0</v>
      </c>
      <c r="W511" s="17">
        <f t="shared" si="283"/>
        <v>0</v>
      </c>
      <c r="X511" s="17">
        <v>0</v>
      </c>
      <c r="Y511" s="18">
        <v>0</v>
      </c>
      <c r="Z511" s="17">
        <f t="shared" si="284"/>
        <v>0</v>
      </c>
      <c r="AA511" s="17">
        <v>49.195999999999998</v>
      </c>
      <c r="AB511" s="18">
        <v>325.23</v>
      </c>
      <c r="AC511" s="17">
        <f t="shared" si="285"/>
        <v>276.03399999999999</v>
      </c>
      <c r="AD511" s="17">
        <v>6.8150000000000004</v>
      </c>
      <c r="AE511" s="18">
        <v>200.49600000000001</v>
      </c>
      <c r="AF511" s="17">
        <f t="shared" si="286"/>
        <v>193.68100000000001</v>
      </c>
      <c r="AG511" s="17">
        <v>0.12071999999999999</v>
      </c>
      <c r="AH511" s="18">
        <v>0.52700000000000002</v>
      </c>
      <c r="AI511" s="17">
        <f t="shared" si="287"/>
        <v>0.40628000000000003</v>
      </c>
      <c r="AJ511" s="17">
        <v>48.220999999999997</v>
      </c>
      <c r="AK511" s="18">
        <v>0</v>
      </c>
      <c r="AL511" s="17">
        <f t="shared" si="288"/>
        <v>-48.220999999999997</v>
      </c>
      <c r="AM511" s="17">
        <v>650.45069999999998</v>
      </c>
      <c r="AN511" s="18">
        <v>76.626999999999995</v>
      </c>
      <c r="AO511" s="17">
        <f t="shared" si="289"/>
        <v>-573.82370000000003</v>
      </c>
      <c r="AP511" s="17">
        <v>0</v>
      </c>
      <c r="AQ511" s="18">
        <v>0</v>
      </c>
      <c r="AR511" s="17">
        <f t="shared" si="290"/>
        <v>0</v>
      </c>
      <c r="AS511" s="17">
        <v>0</v>
      </c>
      <c r="AT511" s="18">
        <v>0</v>
      </c>
      <c r="AU511" s="17">
        <f t="shared" si="291"/>
        <v>0</v>
      </c>
      <c r="AV511" s="17">
        <v>0</v>
      </c>
      <c r="AW511" s="18">
        <v>12.2</v>
      </c>
      <c r="AX511" s="20">
        <f t="shared" si="292"/>
        <v>12.2</v>
      </c>
    </row>
    <row r="512" spans="2:50" x14ac:dyDescent="0.3">
      <c r="B512" s="16" t="s">
        <v>180</v>
      </c>
      <c r="C512" s="17">
        <v>0</v>
      </c>
      <c r="D512" s="18">
        <v>0</v>
      </c>
      <c r="E512" s="17">
        <f t="shared" si="278"/>
        <v>0</v>
      </c>
      <c r="F512" s="17">
        <v>27583.473000000002</v>
      </c>
      <c r="G512" s="18">
        <v>18496.052</v>
      </c>
      <c r="H512" s="17">
        <f t="shared" si="279"/>
        <v>-9087.4210000000021</v>
      </c>
      <c r="I512" s="17">
        <v>0</v>
      </c>
      <c r="J512" s="18">
        <v>0</v>
      </c>
      <c r="K512" s="17">
        <f t="shared" si="280"/>
        <v>0</v>
      </c>
      <c r="L512" s="17">
        <v>0</v>
      </c>
      <c r="M512" s="18">
        <v>0</v>
      </c>
      <c r="N512" s="17">
        <f t="shared" si="262"/>
        <v>0</v>
      </c>
      <c r="O512" s="17">
        <v>0</v>
      </c>
      <c r="P512" s="18">
        <v>0</v>
      </c>
      <c r="Q512" s="17">
        <f t="shared" si="281"/>
        <v>0</v>
      </c>
      <c r="R512" s="17">
        <v>27513.93</v>
      </c>
      <c r="S512" s="18">
        <v>18419.22</v>
      </c>
      <c r="T512" s="17">
        <f t="shared" si="282"/>
        <v>-9094.7099999999991</v>
      </c>
      <c r="U512" s="17">
        <v>0</v>
      </c>
      <c r="V512" s="18">
        <v>0</v>
      </c>
      <c r="W512" s="17">
        <f t="shared" si="283"/>
        <v>0</v>
      </c>
      <c r="X512" s="17">
        <v>0</v>
      </c>
      <c r="Y512" s="18">
        <v>0</v>
      </c>
      <c r="Z512" s="17">
        <f t="shared" si="284"/>
        <v>0</v>
      </c>
      <c r="AA512" s="17">
        <v>1.5</v>
      </c>
      <c r="AB512" s="18">
        <v>0</v>
      </c>
      <c r="AC512" s="17">
        <f t="shared" si="285"/>
        <v>-1.5</v>
      </c>
      <c r="AD512" s="17">
        <v>0</v>
      </c>
      <c r="AE512" s="18">
        <v>0</v>
      </c>
      <c r="AF512" s="17">
        <f t="shared" si="286"/>
        <v>0</v>
      </c>
      <c r="AG512" s="17">
        <v>0</v>
      </c>
      <c r="AH512" s="18">
        <v>0</v>
      </c>
      <c r="AI512" s="17">
        <f t="shared" si="287"/>
        <v>0</v>
      </c>
      <c r="AJ512" s="17">
        <v>4.2809999999999997</v>
      </c>
      <c r="AK512" s="18">
        <v>2.5619999999999998</v>
      </c>
      <c r="AL512" s="17">
        <f t="shared" si="288"/>
        <v>-1.7189999999999999</v>
      </c>
      <c r="AM512" s="17">
        <v>63.762</v>
      </c>
      <c r="AN512" s="18">
        <v>74.27</v>
      </c>
      <c r="AO512" s="17">
        <f t="shared" si="289"/>
        <v>10.507999999999996</v>
      </c>
      <c r="AP512" s="17">
        <v>0</v>
      </c>
      <c r="AQ512" s="18">
        <v>0</v>
      </c>
      <c r="AR512" s="17">
        <f t="shared" si="290"/>
        <v>0</v>
      </c>
      <c r="AS512" s="17">
        <v>0</v>
      </c>
      <c r="AT512" s="18">
        <v>0</v>
      </c>
      <c r="AU512" s="17">
        <f t="shared" si="291"/>
        <v>0</v>
      </c>
      <c r="AV512" s="17">
        <v>0</v>
      </c>
      <c r="AW512" s="18">
        <v>0</v>
      </c>
      <c r="AX512" s="20">
        <f t="shared" si="292"/>
        <v>0</v>
      </c>
    </row>
    <row r="513" spans="2:50" x14ac:dyDescent="0.3">
      <c r="B513" s="21" t="s">
        <v>534</v>
      </c>
      <c r="C513" s="22"/>
      <c r="D513" s="18">
        <v>0</v>
      </c>
      <c r="E513" s="22"/>
      <c r="F513" s="22"/>
      <c r="G513" s="18">
        <v>69.646000000000001</v>
      </c>
      <c r="H513" s="22"/>
      <c r="I513" s="22"/>
      <c r="J513" s="18">
        <v>0</v>
      </c>
      <c r="K513" s="22"/>
      <c r="L513" s="22"/>
      <c r="M513" s="18">
        <v>0</v>
      </c>
      <c r="N513" s="22"/>
      <c r="O513" s="22"/>
      <c r="P513" s="18">
        <v>0</v>
      </c>
      <c r="Q513" s="22"/>
      <c r="R513" s="22"/>
      <c r="S513" s="18">
        <v>0</v>
      </c>
      <c r="T513" s="22"/>
      <c r="U513" s="22"/>
      <c r="V513" s="18">
        <v>0</v>
      </c>
      <c r="W513" s="22"/>
      <c r="X513" s="22"/>
      <c r="Y513" s="18">
        <v>0</v>
      </c>
      <c r="Z513" s="22"/>
      <c r="AA513" s="22"/>
      <c r="AB513" s="18">
        <v>0</v>
      </c>
      <c r="AC513" s="22"/>
      <c r="AD513" s="22"/>
      <c r="AE513" s="18">
        <v>0</v>
      </c>
      <c r="AF513" s="22"/>
      <c r="AG513" s="22"/>
      <c r="AH513" s="18">
        <v>1.0999999999999999E-2</v>
      </c>
      <c r="AI513" s="22"/>
      <c r="AJ513" s="22"/>
      <c r="AK513" s="18">
        <v>0</v>
      </c>
      <c r="AL513" s="22"/>
      <c r="AM513" s="22"/>
      <c r="AN513" s="18">
        <v>69.635000000000005</v>
      </c>
      <c r="AO513" s="22"/>
      <c r="AP513" s="22"/>
      <c r="AQ513" s="18">
        <v>0</v>
      </c>
      <c r="AR513" s="22"/>
      <c r="AS513" s="22"/>
      <c r="AT513" s="18">
        <v>0</v>
      </c>
      <c r="AU513" s="22"/>
      <c r="AV513" s="22"/>
      <c r="AW513" s="18">
        <v>0</v>
      </c>
      <c r="AX513" s="23"/>
    </row>
    <row r="514" spans="2:50" x14ac:dyDescent="0.3">
      <c r="B514" s="16" t="s">
        <v>520</v>
      </c>
      <c r="C514" s="17">
        <v>0</v>
      </c>
      <c r="D514" s="18">
        <v>0</v>
      </c>
      <c r="E514" s="17">
        <f t="shared" ref="E514:E538" si="293">D514-C514</f>
        <v>0</v>
      </c>
      <c r="F514" s="17">
        <v>104.326622</v>
      </c>
      <c r="G514" s="18">
        <v>66.260000000000005</v>
      </c>
      <c r="H514" s="17">
        <f t="shared" ref="H514:H538" si="294">G514-F514</f>
        <v>-38.066621999999995</v>
      </c>
      <c r="I514" s="17">
        <v>470.33</v>
      </c>
      <c r="J514" s="18">
        <v>510.89499999999998</v>
      </c>
      <c r="K514" s="17">
        <f t="shared" ref="K514:K538" si="295">J514-I514</f>
        <v>40.564999999999998</v>
      </c>
      <c r="L514" s="17">
        <v>0</v>
      </c>
      <c r="M514" s="18">
        <v>0</v>
      </c>
      <c r="N514" s="17">
        <f t="shared" ref="N514:N538" si="296">M514-L514</f>
        <v>0</v>
      </c>
      <c r="O514" s="17">
        <v>0</v>
      </c>
      <c r="P514" s="18">
        <v>0</v>
      </c>
      <c r="Q514" s="17">
        <f t="shared" ref="Q514:Q538" si="297">P514-O514</f>
        <v>0</v>
      </c>
      <c r="R514" s="17">
        <v>1.6933720000000001</v>
      </c>
      <c r="S514" s="18">
        <v>1.8</v>
      </c>
      <c r="T514" s="17">
        <f t="shared" ref="T514:T538" si="298">S514-R514</f>
        <v>0.10662799999999995</v>
      </c>
      <c r="U514" s="17">
        <v>1.6933720000000001</v>
      </c>
      <c r="V514" s="18">
        <v>1.8</v>
      </c>
      <c r="W514" s="17">
        <f t="shared" ref="W514:W538" si="299">V514-U514</f>
        <v>0.10662799999999995</v>
      </c>
      <c r="X514" s="17">
        <v>0</v>
      </c>
      <c r="Y514" s="18">
        <v>0</v>
      </c>
      <c r="Z514" s="17">
        <f t="shared" ref="Z514:Z538" si="300">Y514-X514</f>
        <v>0</v>
      </c>
      <c r="AA514" s="17">
        <v>0</v>
      </c>
      <c r="AB514" s="18">
        <v>36.070999999999998</v>
      </c>
      <c r="AC514" s="17">
        <f t="shared" ref="AC514:AC538" si="301">AB514-AA514</f>
        <v>36.070999999999998</v>
      </c>
      <c r="AD514" s="17">
        <v>0.25</v>
      </c>
      <c r="AE514" s="18">
        <v>0</v>
      </c>
      <c r="AF514" s="17">
        <f t="shared" ref="AF514:AF538" si="302">AE514-AD514</f>
        <v>-0.25</v>
      </c>
      <c r="AG514" s="17">
        <v>0.05</v>
      </c>
      <c r="AH514" s="18">
        <v>0.126</v>
      </c>
      <c r="AI514" s="17">
        <f t="shared" ref="AI514:AI538" si="303">AH514-AG514</f>
        <v>7.5999999999999998E-2</v>
      </c>
      <c r="AJ514" s="17">
        <v>471.26530000000002</v>
      </c>
      <c r="AK514" s="18">
        <v>474.84500000000003</v>
      </c>
      <c r="AL514" s="17">
        <f t="shared" ref="AL514:AL538" si="304">AK514-AJ514</f>
        <v>3.5797000000000025</v>
      </c>
      <c r="AM514" s="17">
        <v>96.359949999999998</v>
      </c>
      <c r="AN514" s="18">
        <v>64.313000000000002</v>
      </c>
      <c r="AO514" s="17">
        <f t="shared" ref="AO514:AO538" si="305">AN514-AM514</f>
        <v>-32.046949999999995</v>
      </c>
      <c r="AP514" s="17">
        <v>0</v>
      </c>
      <c r="AQ514" s="18">
        <v>0</v>
      </c>
      <c r="AR514" s="17">
        <f t="shared" ref="AR514:AR538" si="306">AQ514-AP514</f>
        <v>0</v>
      </c>
      <c r="AS514" s="17">
        <v>4.7</v>
      </c>
      <c r="AT514" s="18">
        <v>0</v>
      </c>
      <c r="AU514" s="17">
        <f t="shared" ref="AU514:AU538" si="307">AT514-AS514</f>
        <v>-4.7</v>
      </c>
      <c r="AV514" s="17">
        <v>0.33800000000000002</v>
      </c>
      <c r="AW514" s="18">
        <v>0</v>
      </c>
      <c r="AX514" s="20">
        <f t="shared" ref="AX514:AX538" si="308">AW514-AV514</f>
        <v>-0.33800000000000002</v>
      </c>
    </row>
    <row r="515" spans="2:50" x14ac:dyDescent="0.3">
      <c r="B515" s="16" t="s">
        <v>104</v>
      </c>
      <c r="C515" s="17">
        <v>6881382.2630000003</v>
      </c>
      <c r="D515" s="18">
        <v>0</v>
      </c>
      <c r="E515" s="17">
        <f t="shared" si="293"/>
        <v>-6881382.2630000003</v>
      </c>
      <c r="F515" s="17">
        <v>4563583.8892000001</v>
      </c>
      <c r="G515" s="18">
        <v>67.84</v>
      </c>
      <c r="H515" s="17">
        <f t="shared" si="294"/>
        <v>-4563516.0492000002</v>
      </c>
      <c r="I515" s="17">
        <v>0</v>
      </c>
      <c r="J515" s="18">
        <v>0</v>
      </c>
      <c r="K515" s="17">
        <f t="shared" si="295"/>
        <v>0</v>
      </c>
      <c r="L515" s="17">
        <v>0</v>
      </c>
      <c r="M515" s="18">
        <v>0</v>
      </c>
      <c r="N515" s="17">
        <f t="shared" si="296"/>
        <v>0</v>
      </c>
      <c r="O515" s="17">
        <v>0</v>
      </c>
      <c r="P515" s="18">
        <v>0</v>
      </c>
      <c r="Q515" s="17">
        <f t="shared" si="297"/>
        <v>0</v>
      </c>
      <c r="R515" s="17">
        <v>2.1059999999999999</v>
      </c>
      <c r="S515" s="18">
        <v>0</v>
      </c>
      <c r="T515" s="17">
        <f t="shared" si="298"/>
        <v>-2.1059999999999999</v>
      </c>
      <c r="U515" s="17">
        <v>2.1059999999999999</v>
      </c>
      <c r="V515" s="18">
        <v>0</v>
      </c>
      <c r="W515" s="17">
        <f t="shared" si="299"/>
        <v>-2.1059999999999999</v>
      </c>
      <c r="X515" s="17">
        <v>8.19</v>
      </c>
      <c r="Y515" s="18">
        <v>0</v>
      </c>
      <c r="Z515" s="17">
        <f t="shared" si="300"/>
        <v>-8.19</v>
      </c>
      <c r="AA515" s="17">
        <v>13.382999999999999</v>
      </c>
      <c r="AB515" s="18">
        <v>0</v>
      </c>
      <c r="AC515" s="17">
        <f t="shared" si="301"/>
        <v>-13.382999999999999</v>
      </c>
      <c r="AD515" s="17">
        <v>4.1974</v>
      </c>
      <c r="AE515" s="18">
        <v>2.8250000000000002</v>
      </c>
      <c r="AF515" s="17">
        <f t="shared" si="302"/>
        <v>-1.3723999999999998</v>
      </c>
      <c r="AG515" s="17">
        <v>0</v>
      </c>
      <c r="AH515" s="18">
        <v>0</v>
      </c>
      <c r="AI515" s="17">
        <f t="shared" si="303"/>
        <v>0</v>
      </c>
      <c r="AJ515" s="17">
        <v>0</v>
      </c>
      <c r="AK515" s="18">
        <v>0</v>
      </c>
      <c r="AL515" s="17">
        <f t="shared" si="304"/>
        <v>0</v>
      </c>
      <c r="AM515" s="17">
        <v>91.641800000000003</v>
      </c>
      <c r="AN515" s="18">
        <v>64.114999999999995</v>
      </c>
      <c r="AO515" s="17">
        <f t="shared" si="305"/>
        <v>-27.526800000000009</v>
      </c>
      <c r="AP515" s="17">
        <v>0</v>
      </c>
      <c r="AQ515" s="18">
        <v>0</v>
      </c>
      <c r="AR515" s="17">
        <f t="shared" si="306"/>
        <v>0</v>
      </c>
      <c r="AS515" s="17">
        <v>0</v>
      </c>
      <c r="AT515" s="18">
        <v>0</v>
      </c>
      <c r="AU515" s="17">
        <f t="shared" si="307"/>
        <v>0</v>
      </c>
      <c r="AV515" s="17">
        <v>11444846.634</v>
      </c>
      <c r="AW515" s="18">
        <v>0.9</v>
      </c>
      <c r="AX515" s="20">
        <f t="shared" si="308"/>
        <v>-11444845.733999999</v>
      </c>
    </row>
    <row r="516" spans="2:50" x14ac:dyDescent="0.3">
      <c r="B516" s="16" t="s">
        <v>182</v>
      </c>
      <c r="C516" s="17">
        <v>52.31</v>
      </c>
      <c r="D516" s="18">
        <v>0</v>
      </c>
      <c r="E516" s="17">
        <f t="shared" si="293"/>
        <v>-52.31</v>
      </c>
      <c r="F516" s="17">
        <v>251.9605</v>
      </c>
      <c r="G516" s="18">
        <v>159.708</v>
      </c>
      <c r="H516" s="17">
        <f t="shared" si="294"/>
        <v>-92.252499999999998</v>
      </c>
      <c r="I516" s="17">
        <v>0</v>
      </c>
      <c r="J516" s="18">
        <v>0</v>
      </c>
      <c r="K516" s="17">
        <f t="shared" si="295"/>
        <v>0</v>
      </c>
      <c r="L516" s="17">
        <v>0</v>
      </c>
      <c r="M516" s="18">
        <v>0</v>
      </c>
      <c r="N516" s="17">
        <f t="shared" si="296"/>
        <v>0</v>
      </c>
      <c r="O516" s="17">
        <v>0</v>
      </c>
      <c r="P516" s="18">
        <v>0</v>
      </c>
      <c r="Q516" s="17">
        <f t="shared" si="297"/>
        <v>0</v>
      </c>
      <c r="R516" s="17">
        <v>15.186999999999999</v>
      </c>
      <c r="S516" s="18">
        <v>28.866</v>
      </c>
      <c r="T516" s="17">
        <f t="shared" si="298"/>
        <v>13.679</v>
      </c>
      <c r="U516" s="17">
        <v>15.18</v>
      </c>
      <c r="V516" s="18">
        <v>0</v>
      </c>
      <c r="W516" s="17">
        <f t="shared" si="299"/>
        <v>-15.18</v>
      </c>
      <c r="X516" s="17">
        <v>0</v>
      </c>
      <c r="Y516" s="18">
        <v>0</v>
      </c>
      <c r="Z516" s="17">
        <f t="shared" si="300"/>
        <v>0</v>
      </c>
      <c r="AA516" s="17">
        <v>0</v>
      </c>
      <c r="AB516" s="18">
        <v>0</v>
      </c>
      <c r="AC516" s="17">
        <f t="shared" si="301"/>
        <v>0</v>
      </c>
      <c r="AD516" s="17">
        <v>73.45</v>
      </c>
      <c r="AE516" s="18">
        <v>55.412999999999997</v>
      </c>
      <c r="AF516" s="17">
        <f t="shared" si="302"/>
        <v>-18.037000000000006</v>
      </c>
      <c r="AG516" s="17">
        <v>0.48899999999999999</v>
      </c>
      <c r="AH516" s="18">
        <v>0.35799999999999998</v>
      </c>
      <c r="AI516" s="17">
        <f t="shared" si="303"/>
        <v>-0.13100000000000001</v>
      </c>
      <c r="AJ516" s="17">
        <v>1.3625</v>
      </c>
      <c r="AK516" s="18">
        <v>0.16</v>
      </c>
      <c r="AL516" s="17">
        <f t="shared" si="304"/>
        <v>-1.2025000000000001</v>
      </c>
      <c r="AM516" s="17">
        <v>197.16</v>
      </c>
      <c r="AN516" s="18">
        <v>62.514000000000003</v>
      </c>
      <c r="AO516" s="17">
        <f t="shared" si="305"/>
        <v>-134.64599999999999</v>
      </c>
      <c r="AP516" s="17">
        <v>0</v>
      </c>
      <c r="AQ516" s="18">
        <v>0</v>
      </c>
      <c r="AR516" s="17">
        <f t="shared" si="306"/>
        <v>0</v>
      </c>
      <c r="AS516" s="17">
        <v>0</v>
      </c>
      <c r="AT516" s="18">
        <v>0</v>
      </c>
      <c r="AU516" s="17">
        <f t="shared" si="307"/>
        <v>0</v>
      </c>
      <c r="AV516" s="17">
        <v>16.622</v>
      </c>
      <c r="AW516" s="18">
        <v>12.397</v>
      </c>
      <c r="AX516" s="20">
        <f t="shared" si="308"/>
        <v>-4.2249999999999996</v>
      </c>
    </row>
    <row r="517" spans="2:50" x14ac:dyDescent="0.3">
      <c r="B517" s="16" t="s">
        <v>539</v>
      </c>
      <c r="C517" s="17">
        <v>0</v>
      </c>
      <c r="D517" s="18">
        <v>0</v>
      </c>
      <c r="E517" s="17">
        <f t="shared" si="293"/>
        <v>0</v>
      </c>
      <c r="F517" s="17">
        <v>344.597129</v>
      </c>
      <c r="G517" s="18">
        <v>196.80099999999999</v>
      </c>
      <c r="H517" s="17">
        <f t="shared" si="294"/>
        <v>-147.79612900000001</v>
      </c>
      <c r="I517" s="17">
        <v>0</v>
      </c>
      <c r="J517" s="18">
        <v>0</v>
      </c>
      <c r="K517" s="17">
        <f t="shared" si="295"/>
        <v>0</v>
      </c>
      <c r="L517" s="17">
        <v>0</v>
      </c>
      <c r="M517" s="18">
        <v>0</v>
      </c>
      <c r="N517" s="17">
        <f t="shared" si="296"/>
        <v>0</v>
      </c>
      <c r="O517" s="17">
        <v>0</v>
      </c>
      <c r="P517" s="18">
        <v>0</v>
      </c>
      <c r="Q517" s="17">
        <f t="shared" si="297"/>
        <v>0</v>
      </c>
      <c r="R517" s="17">
        <v>0</v>
      </c>
      <c r="S517" s="18">
        <v>2.5000000000000001E-2</v>
      </c>
      <c r="T517" s="17">
        <f t="shared" si="298"/>
        <v>2.5000000000000001E-2</v>
      </c>
      <c r="U517" s="17">
        <v>0</v>
      </c>
      <c r="V517" s="18">
        <v>2.5000000000000001E-2</v>
      </c>
      <c r="W517" s="17">
        <f t="shared" si="299"/>
        <v>2.5000000000000001E-2</v>
      </c>
      <c r="X517" s="17">
        <v>0</v>
      </c>
      <c r="Y517" s="18">
        <v>0</v>
      </c>
      <c r="Z517" s="17">
        <f t="shared" si="300"/>
        <v>0</v>
      </c>
      <c r="AA517" s="17">
        <v>234.95613900000001</v>
      </c>
      <c r="AB517" s="18">
        <v>131.364</v>
      </c>
      <c r="AC517" s="17">
        <f t="shared" si="301"/>
        <v>-103.592139</v>
      </c>
      <c r="AD517" s="17">
        <v>0</v>
      </c>
      <c r="AE517" s="18">
        <v>0</v>
      </c>
      <c r="AF517" s="17">
        <f t="shared" si="302"/>
        <v>0</v>
      </c>
      <c r="AG517" s="17">
        <v>6.0990000000000003E-2</v>
      </c>
      <c r="AH517" s="18">
        <v>5.1390000000000002</v>
      </c>
      <c r="AI517" s="17">
        <f t="shared" si="303"/>
        <v>5.0780099999999999</v>
      </c>
      <c r="AJ517" s="17">
        <v>0</v>
      </c>
      <c r="AK517" s="18">
        <v>0</v>
      </c>
      <c r="AL517" s="17">
        <f t="shared" si="304"/>
        <v>0</v>
      </c>
      <c r="AM517" s="17">
        <v>109.58</v>
      </c>
      <c r="AN517" s="18">
        <v>60.273000000000003</v>
      </c>
      <c r="AO517" s="17">
        <f t="shared" si="305"/>
        <v>-49.306999999999995</v>
      </c>
      <c r="AP517" s="17">
        <v>0</v>
      </c>
      <c r="AQ517" s="18">
        <v>0</v>
      </c>
      <c r="AR517" s="17">
        <f t="shared" si="306"/>
        <v>0</v>
      </c>
      <c r="AS517" s="17">
        <v>0</v>
      </c>
      <c r="AT517" s="18">
        <v>0</v>
      </c>
      <c r="AU517" s="17">
        <f t="shared" si="307"/>
        <v>0</v>
      </c>
      <c r="AV517" s="17">
        <v>0</v>
      </c>
      <c r="AW517" s="18">
        <v>0</v>
      </c>
      <c r="AX517" s="20">
        <f t="shared" si="308"/>
        <v>0</v>
      </c>
    </row>
    <row r="518" spans="2:50" x14ac:dyDescent="0.3">
      <c r="B518" s="16" t="s">
        <v>451</v>
      </c>
      <c r="C518" s="17">
        <v>0</v>
      </c>
      <c r="D518" s="18">
        <v>0.32900000000000001</v>
      </c>
      <c r="E518" s="17">
        <f t="shared" si="293"/>
        <v>0.32900000000000001</v>
      </c>
      <c r="F518" s="17">
        <v>282.1746</v>
      </c>
      <c r="G518" s="18">
        <v>451.02300000000002</v>
      </c>
      <c r="H518" s="17">
        <f t="shared" si="294"/>
        <v>168.84840000000003</v>
      </c>
      <c r="I518" s="17">
        <v>0</v>
      </c>
      <c r="J518" s="18">
        <v>3500.0030000000002</v>
      </c>
      <c r="K518" s="17">
        <f t="shared" si="295"/>
        <v>3500.0030000000002</v>
      </c>
      <c r="L518" s="17">
        <v>0</v>
      </c>
      <c r="M518" s="18">
        <v>0</v>
      </c>
      <c r="N518" s="17">
        <f t="shared" si="296"/>
        <v>0</v>
      </c>
      <c r="O518" s="17">
        <v>0</v>
      </c>
      <c r="P518" s="18">
        <v>0</v>
      </c>
      <c r="Q518" s="17">
        <f t="shared" si="297"/>
        <v>0</v>
      </c>
      <c r="R518" s="17">
        <v>0</v>
      </c>
      <c r="S518" s="18">
        <v>0</v>
      </c>
      <c r="T518" s="17">
        <f t="shared" si="298"/>
        <v>0</v>
      </c>
      <c r="U518" s="17">
        <v>0</v>
      </c>
      <c r="V518" s="18">
        <v>0</v>
      </c>
      <c r="W518" s="17">
        <f t="shared" si="299"/>
        <v>0</v>
      </c>
      <c r="X518" s="17">
        <v>0</v>
      </c>
      <c r="Y518" s="18">
        <v>0</v>
      </c>
      <c r="Z518" s="17">
        <f t="shared" si="300"/>
        <v>0</v>
      </c>
      <c r="AA518" s="17">
        <v>0</v>
      </c>
      <c r="AB518" s="18">
        <v>0</v>
      </c>
      <c r="AC518" s="17">
        <f t="shared" si="301"/>
        <v>0</v>
      </c>
      <c r="AD518" s="17">
        <v>48.318899999999999</v>
      </c>
      <c r="AE518" s="18">
        <v>369.99</v>
      </c>
      <c r="AF518" s="17">
        <f t="shared" si="302"/>
        <v>321.67110000000002</v>
      </c>
      <c r="AG518" s="17">
        <v>3.1099999999999999E-2</v>
      </c>
      <c r="AH518" s="18">
        <v>18.087</v>
      </c>
      <c r="AI518" s="17">
        <f t="shared" si="303"/>
        <v>18.055900000000001</v>
      </c>
      <c r="AJ518" s="17">
        <v>0</v>
      </c>
      <c r="AK518" s="18">
        <v>0</v>
      </c>
      <c r="AL518" s="17">
        <f t="shared" si="304"/>
        <v>0</v>
      </c>
      <c r="AM518" s="17">
        <v>233.8246</v>
      </c>
      <c r="AN518" s="18">
        <v>56.79</v>
      </c>
      <c r="AO518" s="17">
        <f t="shared" si="305"/>
        <v>-177.03460000000001</v>
      </c>
      <c r="AP518" s="17">
        <v>0</v>
      </c>
      <c r="AQ518" s="18">
        <v>2.5299999999999998</v>
      </c>
      <c r="AR518" s="17">
        <f t="shared" si="306"/>
        <v>2.5299999999999998</v>
      </c>
      <c r="AS518" s="17">
        <v>0</v>
      </c>
      <c r="AT518" s="18">
        <v>0</v>
      </c>
      <c r="AU518" s="17">
        <f t="shared" si="307"/>
        <v>0</v>
      </c>
      <c r="AV518" s="17">
        <v>0</v>
      </c>
      <c r="AW518" s="18">
        <v>3506.489</v>
      </c>
      <c r="AX518" s="20">
        <f t="shared" si="308"/>
        <v>3506.489</v>
      </c>
    </row>
    <row r="519" spans="2:50" x14ac:dyDescent="0.3">
      <c r="B519" s="16" t="s">
        <v>204</v>
      </c>
      <c r="C519" s="17">
        <v>0</v>
      </c>
      <c r="D519" s="18">
        <v>0</v>
      </c>
      <c r="E519" s="17">
        <f t="shared" si="293"/>
        <v>0</v>
      </c>
      <c r="F519" s="17">
        <v>38.250999999999998</v>
      </c>
      <c r="G519" s="18">
        <v>47.543999999999997</v>
      </c>
      <c r="H519" s="17">
        <f t="shared" si="294"/>
        <v>9.2929999999999993</v>
      </c>
      <c r="I519" s="17">
        <v>0</v>
      </c>
      <c r="J519" s="18">
        <v>0</v>
      </c>
      <c r="K519" s="17">
        <f t="shared" si="295"/>
        <v>0</v>
      </c>
      <c r="L519" s="17">
        <v>0</v>
      </c>
      <c r="M519" s="18">
        <v>0</v>
      </c>
      <c r="N519" s="17">
        <f t="shared" si="296"/>
        <v>0</v>
      </c>
      <c r="O519" s="17">
        <v>0</v>
      </c>
      <c r="P519" s="18">
        <v>0</v>
      </c>
      <c r="Q519" s="17">
        <f t="shared" si="297"/>
        <v>0</v>
      </c>
      <c r="R519" s="17">
        <v>0</v>
      </c>
      <c r="S519" s="18">
        <v>0</v>
      </c>
      <c r="T519" s="17">
        <f t="shared" si="298"/>
        <v>0</v>
      </c>
      <c r="U519" s="17">
        <v>0</v>
      </c>
      <c r="V519" s="18">
        <v>0</v>
      </c>
      <c r="W519" s="17">
        <f t="shared" si="299"/>
        <v>0</v>
      </c>
      <c r="X519" s="17">
        <v>0</v>
      </c>
      <c r="Y519" s="18">
        <v>0</v>
      </c>
      <c r="Z519" s="17">
        <f t="shared" si="300"/>
        <v>0</v>
      </c>
      <c r="AA519" s="17">
        <v>0.3</v>
      </c>
      <c r="AB519" s="18">
        <v>0</v>
      </c>
      <c r="AC519" s="17">
        <f t="shared" si="301"/>
        <v>-0.3</v>
      </c>
      <c r="AD519" s="17">
        <v>0.2</v>
      </c>
      <c r="AE519" s="18">
        <v>0.5</v>
      </c>
      <c r="AF519" s="17">
        <f t="shared" si="302"/>
        <v>0.3</v>
      </c>
      <c r="AG519" s="17">
        <v>0.35099999999999998</v>
      </c>
      <c r="AH519" s="18">
        <v>0.14399999999999999</v>
      </c>
      <c r="AI519" s="17">
        <f t="shared" si="303"/>
        <v>-0.20699999999999999</v>
      </c>
      <c r="AJ519" s="17">
        <v>0</v>
      </c>
      <c r="AK519" s="18">
        <v>0</v>
      </c>
      <c r="AL519" s="17">
        <f t="shared" si="304"/>
        <v>0</v>
      </c>
      <c r="AM519" s="17">
        <v>37.4</v>
      </c>
      <c r="AN519" s="18">
        <v>46.9</v>
      </c>
      <c r="AO519" s="17">
        <f t="shared" si="305"/>
        <v>9.5</v>
      </c>
      <c r="AP519" s="17">
        <v>0</v>
      </c>
      <c r="AQ519" s="18">
        <v>0</v>
      </c>
      <c r="AR519" s="17">
        <f t="shared" si="306"/>
        <v>0</v>
      </c>
      <c r="AS519" s="17">
        <v>0</v>
      </c>
      <c r="AT519" s="18">
        <v>0</v>
      </c>
      <c r="AU519" s="17">
        <f t="shared" si="307"/>
        <v>0</v>
      </c>
      <c r="AV519" s="17">
        <v>0</v>
      </c>
      <c r="AW519" s="18">
        <v>0</v>
      </c>
      <c r="AX519" s="20">
        <f t="shared" si="308"/>
        <v>0</v>
      </c>
    </row>
    <row r="520" spans="2:50" x14ac:dyDescent="0.3">
      <c r="B520" s="16" t="s">
        <v>504</v>
      </c>
      <c r="C520" s="17">
        <v>2.0999999999999999E-3</v>
      </c>
      <c r="D520" s="18">
        <v>3.0000000000000001E-3</v>
      </c>
      <c r="E520" s="17">
        <f t="shared" si="293"/>
        <v>9.0000000000000019E-4</v>
      </c>
      <c r="F520" s="17">
        <v>3297.5230499999998</v>
      </c>
      <c r="G520" s="18">
        <v>1758.7550000000001</v>
      </c>
      <c r="H520" s="17">
        <f t="shared" si="294"/>
        <v>-1538.7680499999997</v>
      </c>
      <c r="I520" s="17">
        <v>129.80000000000001</v>
      </c>
      <c r="J520" s="18">
        <v>0</v>
      </c>
      <c r="K520" s="17">
        <f t="shared" si="295"/>
        <v>-129.80000000000001</v>
      </c>
      <c r="L520" s="17">
        <v>0</v>
      </c>
      <c r="M520" s="18">
        <v>0</v>
      </c>
      <c r="N520" s="17">
        <f t="shared" si="296"/>
        <v>0</v>
      </c>
      <c r="O520" s="17">
        <v>1877.75</v>
      </c>
      <c r="P520" s="18">
        <v>0</v>
      </c>
      <c r="Q520" s="17">
        <f t="shared" si="297"/>
        <v>-1877.75</v>
      </c>
      <c r="R520" s="17">
        <v>948.38099999999997</v>
      </c>
      <c r="S520" s="18">
        <v>1488.5250000000001</v>
      </c>
      <c r="T520" s="17">
        <f t="shared" si="298"/>
        <v>540.14400000000012</v>
      </c>
      <c r="U520" s="17">
        <v>57.749000000000002</v>
      </c>
      <c r="V520" s="18">
        <v>1488.5250000000001</v>
      </c>
      <c r="W520" s="17">
        <f t="shared" si="299"/>
        <v>1430.7760000000001</v>
      </c>
      <c r="X520" s="17">
        <v>0</v>
      </c>
      <c r="Y520" s="18">
        <v>0</v>
      </c>
      <c r="Z520" s="17">
        <f t="shared" si="300"/>
        <v>0</v>
      </c>
      <c r="AA520" s="17">
        <v>0</v>
      </c>
      <c r="AB520" s="18">
        <v>0</v>
      </c>
      <c r="AC520" s="17">
        <f t="shared" si="301"/>
        <v>0</v>
      </c>
      <c r="AD520" s="17">
        <v>5.6710000000000003</v>
      </c>
      <c r="AE520" s="18">
        <v>3.24</v>
      </c>
      <c r="AF520" s="17">
        <f t="shared" si="302"/>
        <v>-2.431</v>
      </c>
      <c r="AG520" s="17">
        <v>3.262</v>
      </c>
      <c r="AH520" s="18">
        <v>3.0000000000000001E-3</v>
      </c>
      <c r="AI520" s="17">
        <f t="shared" si="303"/>
        <v>-3.2589999999999999</v>
      </c>
      <c r="AJ520" s="17">
        <v>286.02699999999999</v>
      </c>
      <c r="AK520" s="18">
        <v>223.374</v>
      </c>
      <c r="AL520" s="17">
        <f t="shared" si="304"/>
        <v>-62.652999999999992</v>
      </c>
      <c r="AM520" s="17">
        <v>306.23099999999999</v>
      </c>
      <c r="AN520" s="18">
        <v>43.616</v>
      </c>
      <c r="AO520" s="17">
        <f t="shared" si="305"/>
        <v>-262.61500000000001</v>
      </c>
      <c r="AP520" s="17">
        <v>0</v>
      </c>
      <c r="AQ520" s="18">
        <v>0</v>
      </c>
      <c r="AR520" s="17">
        <f t="shared" si="306"/>
        <v>0</v>
      </c>
      <c r="AS520" s="17">
        <v>0</v>
      </c>
      <c r="AT520" s="18">
        <v>0</v>
      </c>
      <c r="AU520" s="17">
        <f t="shared" si="307"/>
        <v>0</v>
      </c>
      <c r="AV520" s="17">
        <v>3.15E-3</v>
      </c>
      <c r="AW520" s="18">
        <v>0</v>
      </c>
      <c r="AX520" s="20">
        <f t="shared" si="308"/>
        <v>-3.15E-3</v>
      </c>
    </row>
    <row r="521" spans="2:50" x14ac:dyDescent="0.3">
      <c r="B521" s="16" t="s">
        <v>330</v>
      </c>
      <c r="C521" s="17">
        <v>0</v>
      </c>
      <c r="D521" s="18">
        <v>2281.9</v>
      </c>
      <c r="E521" s="17">
        <f t="shared" si="293"/>
        <v>2281.9</v>
      </c>
      <c r="F521" s="17">
        <v>73.099999999999994</v>
      </c>
      <c r="G521" s="18">
        <v>28499.886999999999</v>
      </c>
      <c r="H521" s="17">
        <f t="shared" si="294"/>
        <v>28426.787</v>
      </c>
      <c r="I521" s="17">
        <v>0</v>
      </c>
      <c r="J521" s="18">
        <v>0</v>
      </c>
      <c r="K521" s="17">
        <f t="shared" si="295"/>
        <v>0</v>
      </c>
      <c r="L521" s="17">
        <v>0</v>
      </c>
      <c r="M521" s="18">
        <v>0</v>
      </c>
      <c r="N521" s="17">
        <f t="shared" si="296"/>
        <v>0</v>
      </c>
      <c r="O521" s="17">
        <v>0</v>
      </c>
      <c r="P521" s="18">
        <v>0</v>
      </c>
      <c r="Q521" s="17">
        <f t="shared" si="297"/>
        <v>0</v>
      </c>
      <c r="R521" s="17">
        <v>54.6</v>
      </c>
      <c r="S521" s="18">
        <v>1.9</v>
      </c>
      <c r="T521" s="17">
        <f t="shared" si="298"/>
        <v>-52.7</v>
      </c>
      <c r="U521" s="17">
        <v>54.6</v>
      </c>
      <c r="V521" s="18">
        <v>1.9</v>
      </c>
      <c r="W521" s="17">
        <f t="shared" si="299"/>
        <v>-52.7</v>
      </c>
      <c r="X521" s="17">
        <v>0</v>
      </c>
      <c r="Y521" s="18">
        <v>0</v>
      </c>
      <c r="Z521" s="17">
        <f t="shared" si="300"/>
        <v>0</v>
      </c>
      <c r="AA521" s="17">
        <v>0</v>
      </c>
      <c r="AB521" s="18">
        <v>0</v>
      </c>
      <c r="AC521" s="17">
        <f t="shared" si="301"/>
        <v>0</v>
      </c>
      <c r="AD521" s="17">
        <v>0</v>
      </c>
      <c r="AE521" s="18">
        <v>25211.447</v>
      </c>
      <c r="AF521" s="17">
        <f t="shared" si="302"/>
        <v>25211.447</v>
      </c>
      <c r="AG521" s="17">
        <v>0</v>
      </c>
      <c r="AH521" s="18">
        <v>0.39</v>
      </c>
      <c r="AI521" s="17">
        <f t="shared" si="303"/>
        <v>0.39</v>
      </c>
      <c r="AJ521" s="17">
        <v>0</v>
      </c>
      <c r="AK521" s="18">
        <v>0</v>
      </c>
      <c r="AL521" s="17">
        <f t="shared" si="304"/>
        <v>0</v>
      </c>
      <c r="AM521" s="17">
        <v>18</v>
      </c>
      <c r="AN521" s="18">
        <v>38.090000000000003</v>
      </c>
      <c r="AO521" s="17">
        <f t="shared" si="305"/>
        <v>20.090000000000003</v>
      </c>
      <c r="AP521" s="17">
        <v>0</v>
      </c>
      <c r="AQ521" s="18">
        <v>0</v>
      </c>
      <c r="AR521" s="17">
        <f t="shared" si="306"/>
        <v>0</v>
      </c>
      <c r="AS521" s="17">
        <v>0</v>
      </c>
      <c r="AT521" s="18">
        <v>0</v>
      </c>
      <c r="AU521" s="17">
        <f t="shared" si="307"/>
        <v>0</v>
      </c>
      <c r="AV521" s="17">
        <v>0.5</v>
      </c>
      <c r="AW521" s="18">
        <v>5529.96</v>
      </c>
      <c r="AX521" s="20">
        <f t="shared" si="308"/>
        <v>5529.46</v>
      </c>
    </row>
    <row r="522" spans="2:50" x14ac:dyDescent="0.3">
      <c r="B522" s="16" t="s">
        <v>238</v>
      </c>
      <c r="C522" s="17">
        <v>2.9220000000000002</v>
      </c>
      <c r="D522" s="18">
        <v>7.4989999999999997</v>
      </c>
      <c r="E522" s="17">
        <f t="shared" si="293"/>
        <v>4.577</v>
      </c>
      <c r="F522" s="17">
        <v>33.5321</v>
      </c>
      <c r="G522" s="18">
        <v>40.286000000000001</v>
      </c>
      <c r="H522" s="17">
        <f t="shared" si="294"/>
        <v>6.7539000000000016</v>
      </c>
      <c r="I522" s="17">
        <v>0</v>
      </c>
      <c r="J522" s="18">
        <v>0</v>
      </c>
      <c r="K522" s="17">
        <f t="shared" si="295"/>
        <v>0</v>
      </c>
      <c r="L522" s="17">
        <v>0</v>
      </c>
      <c r="M522" s="18">
        <v>0</v>
      </c>
      <c r="N522" s="17">
        <f t="shared" si="296"/>
        <v>0</v>
      </c>
      <c r="O522" s="17">
        <v>0</v>
      </c>
      <c r="P522" s="18">
        <v>0</v>
      </c>
      <c r="Q522" s="17">
        <f t="shared" si="297"/>
        <v>0</v>
      </c>
      <c r="R522" s="17">
        <v>0</v>
      </c>
      <c r="S522" s="18">
        <v>0.78800000000000003</v>
      </c>
      <c r="T522" s="17">
        <f t="shared" si="298"/>
        <v>0.78800000000000003</v>
      </c>
      <c r="U522" s="17">
        <v>0</v>
      </c>
      <c r="V522" s="18">
        <v>0.78800000000000003</v>
      </c>
      <c r="W522" s="17">
        <f t="shared" si="299"/>
        <v>0.78800000000000003</v>
      </c>
      <c r="X522" s="17">
        <v>2.4E-2</v>
      </c>
      <c r="Y522" s="18">
        <v>0.104</v>
      </c>
      <c r="Z522" s="17">
        <f t="shared" si="300"/>
        <v>7.9999999999999988E-2</v>
      </c>
      <c r="AA522" s="17">
        <v>0</v>
      </c>
      <c r="AB522" s="18">
        <v>0.1</v>
      </c>
      <c r="AC522" s="17">
        <f t="shared" si="301"/>
        <v>0.1</v>
      </c>
      <c r="AD522" s="17">
        <v>0.88100000000000001</v>
      </c>
      <c r="AE522" s="18">
        <v>2.3140000000000001</v>
      </c>
      <c r="AF522" s="17">
        <f t="shared" si="302"/>
        <v>1.4330000000000001</v>
      </c>
      <c r="AG522" s="17">
        <v>4.1000000000000002E-2</v>
      </c>
      <c r="AH522" s="18">
        <v>4.2000000000000003E-2</v>
      </c>
      <c r="AI522" s="17">
        <f t="shared" si="303"/>
        <v>1.0000000000000009E-3</v>
      </c>
      <c r="AJ522" s="17">
        <v>0</v>
      </c>
      <c r="AK522" s="18">
        <v>0</v>
      </c>
      <c r="AL522" s="17">
        <f t="shared" si="304"/>
        <v>0</v>
      </c>
      <c r="AM522" s="17">
        <v>29.809100000000001</v>
      </c>
      <c r="AN522" s="18">
        <v>36.945</v>
      </c>
      <c r="AO522" s="17">
        <f t="shared" si="305"/>
        <v>7.1358999999999995</v>
      </c>
      <c r="AP522" s="17">
        <v>0</v>
      </c>
      <c r="AQ522" s="18">
        <v>0</v>
      </c>
      <c r="AR522" s="17">
        <f t="shared" si="306"/>
        <v>0</v>
      </c>
      <c r="AS522" s="17">
        <v>0</v>
      </c>
      <c r="AT522" s="18">
        <v>0</v>
      </c>
      <c r="AU522" s="17">
        <f t="shared" si="307"/>
        <v>0</v>
      </c>
      <c r="AV522" s="17">
        <v>5.6989999999999998</v>
      </c>
      <c r="AW522" s="18">
        <v>7.492</v>
      </c>
      <c r="AX522" s="20">
        <f t="shared" si="308"/>
        <v>1.7930000000000001</v>
      </c>
    </row>
    <row r="523" spans="2:50" x14ac:dyDescent="0.3">
      <c r="B523" s="16" t="s">
        <v>394</v>
      </c>
      <c r="C523" s="17">
        <v>0</v>
      </c>
      <c r="D523" s="18">
        <v>0</v>
      </c>
      <c r="E523" s="17">
        <f t="shared" si="293"/>
        <v>0</v>
      </c>
      <c r="F523" s="17">
        <v>83.934020000000004</v>
      </c>
      <c r="G523" s="18">
        <v>98.256</v>
      </c>
      <c r="H523" s="17">
        <f t="shared" si="294"/>
        <v>14.321979999999996</v>
      </c>
      <c r="I523" s="17">
        <v>0</v>
      </c>
      <c r="J523" s="18">
        <v>0</v>
      </c>
      <c r="K523" s="17">
        <f t="shared" si="295"/>
        <v>0</v>
      </c>
      <c r="L523" s="17">
        <v>0</v>
      </c>
      <c r="M523" s="18">
        <v>0</v>
      </c>
      <c r="N523" s="17">
        <f t="shared" si="296"/>
        <v>0</v>
      </c>
      <c r="O523" s="17">
        <v>0</v>
      </c>
      <c r="P523" s="18">
        <v>0</v>
      </c>
      <c r="Q523" s="17">
        <f t="shared" si="297"/>
        <v>0</v>
      </c>
      <c r="R523" s="17">
        <v>0</v>
      </c>
      <c r="S523" s="18">
        <v>0</v>
      </c>
      <c r="T523" s="17">
        <f t="shared" si="298"/>
        <v>0</v>
      </c>
      <c r="U523" s="17">
        <v>0</v>
      </c>
      <c r="V523" s="18">
        <v>0</v>
      </c>
      <c r="W523" s="17">
        <f t="shared" si="299"/>
        <v>0</v>
      </c>
      <c r="X523" s="17">
        <v>0</v>
      </c>
      <c r="Y523" s="18">
        <v>0</v>
      </c>
      <c r="Z523" s="17">
        <f t="shared" si="300"/>
        <v>0</v>
      </c>
      <c r="AA523" s="17">
        <v>0</v>
      </c>
      <c r="AB523" s="18">
        <v>0</v>
      </c>
      <c r="AC523" s="17">
        <f t="shared" si="301"/>
        <v>0</v>
      </c>
      <c r="AD523" s="17">
        <v>0</v>
      </c>
      <c r="AE523" s="18">
        <v>19.254000000000001</v>
      </c>
      <c r="AF523" s="17">
        <f t="shared" si="302"/>
        <v>19.254000000000001</v>
      </c>
      <c r="AG523" s="17">
        <v>52.354819999999997</v>
      </c>
      <c r="AH523" s="18">
        <v>42.432000000000002</v>
      </c>
      <c r="AI523" s="17">
        <f t="shared" si="303"/>
        <v>-9.9228199999999944</v>
      </c>
      <c r="AJ523" s="17">
        <v>3.11</v>
      </c>
      <c r="AK523" s="18">
        <v>0</v>
      </c>
      <c r="AL523" s="17">
        <f t="shared" si="304"/>
        <v>-3.11</v>
      </c>
      <c r="AM523" s="17">
        <v>28.469200000000001</v>
      </c>
      <c r="AN523" s="18">
        <v>36.57</v>
      </c>
      <c r="AO523" s="17">
        <f t="shared" si="305"/>
        <v>8.1007999999999996</v>
      </c>
      <c r="AP523" s="17">
        <v>0</v>
      </c>
      <c r="AQ523" s="18">
        <v>0</v>
      </c>
      <c r="AR523" s="17">
        <f t="shared" si="306"/>
        <v>0</v>
      </c>
      <c r="AS523" s="17">
        <v>0</v>
      </c>
      <c r="AT523" s="18">
        <v>0</v>
      </c>
      <c r="AU523" s="17">
        <f t="shared" si="307"/>
        <v>0</v>
      </c>
      <c r="AV523" s="17">
        <v>0</v>
      </c>
      <c r="AW523" s="18">
        <v>0</v>
      </c>
      <c r="AX523" s="20">
        <f t="shared" si="308"/>
        <v>0</v>
      </c>
    </row>
    <row r="524" spans="2:50" x14ac:dyDescent="0.3">
      <c r="B524" s="16" t="s">
        <v>328</v>
      </c>
      <c r="C524" s="17">
        <v>106.38800000000001</v>
      </c>
      <c r="D524" s="18">
        <v>0</v>
      </c>
      <c r="E524" s="17">
        <f t="shared" si="293"/>
        <v>-106.38800000000001</v>
      </c>
      <c r="F524" s="17">
        <v>1.19</v>
      </c>
      <c r="G524" s="18">
        <v>117.27800000000001</v>
      </c>
      <c r="H524" s="17">
        <f t="shared" si="294"/>
        <v>116.08800000000001</v>
      </c>
      <c r="I524" s="17">
        <v>0</v>
      </c>
      <c r="J524" s="18">
        <v>0</v>
      </c>
      <c r="K524" s="17">
        <f t="shared" si="295"/>
        <v>0</v>
      </c>
      <c r="L524" s="17">
        <v>0</v>
      </c>
      <c r="M524" s="18">
        <v>0</v>
      </c>
      <c r="N524" s="17">
        <f t="shared" si="296"/>
        <v>0</v>
      </c>
      <c r="O524" s="17">
        <v>0</v>
      </c>
      <c r="P524" s="18">
        <v>0</v>
      </c>
      <c r="Q524" s="17">
        <f t="shared" si="297"/>
        <v>0</v>
      </c>
      <c r="R524" s="17">
        <v>0.69</v>
      </c>
      <c r="S524" s="18">
        <v>0</v>
      </c>
      <c r="T524" s="17">
        <f t="shared" si="298"/>
        <v>-0.69</v>
      </c>
      <c r="U524" s="17">
        <v>0.69</v>
      </c>
      <c r="V524" s="18">
        <v>0</v>
      </c>
      <c r="W524" s="17">
        <f t="shared" si="299"/>
        <v>-0.69</v>
      </c>
      <c r="X524" s="17">
        <v>0</v>
      </c>
      <c r="Y524" s="18">
        <v>0</v>
      </c>
      <c r="Z524" s="17">
        <f t="shared" si="300"/>
        <v>0</v>
      </c>
      <c r="AA524" s="17">
        <v>0</v>
      </c>
      <c r="AB524" s="18">
        <v>0</v>
      </c>
      <c r="AC524" s="17">
        <f t="shared" si="301"/>
        <v>0</v>
      </c>
      <c r="AD524" s="17">
        <v>106</v>
      </c>
      <c r="AE524" s="18">
        <v>84.75</v>
      </c>
      <c r="AF524" s="17">
        <f t="shared" si="302"/>
        <v>-21.25</v>
      </c>
      <c r="AG524" s="17">
        <v>8.7999999999999995E-2</v>
      </c>
      <c r="AH524" s="18">
        <v>6.8000000000000005E-2</v>
      </c>
      <c r="AI524" s="17">
        <f t="shared" si="303"/>
        <v>-1.999999999999999E-2</v>
      </c>
      <c r="AJ524" s="17">
        <v>0</v>
      </c>
      <c r="AK524" s="18">
        <v>0</v>
      </c>
      <c r="AL524" s="17">
        <f t="shared" si="304"/>
        <v>0</v>
      </c>
      <c r="AM524" s="17">
        <v>0.8</v>
      </c>
      <c r="AN524" s="18">
        <v>25.38</v>
      </c>
      <c r="AO524" s="17">
        <f t="shared" si="305"/>
        <v>24.58</v>
      </c>
      <c r="AP524" s="17">
        <v>0</v>
      </c>
      <c r="AQ524" s="18">
        <v>0</v>
      </c>
      <c r="AR524" s="17">
        <f t="shared" si="306"/>
        <v>0</v>
      </c>
      <c r="AS524" s="17">
        <v>0</v>
      </c>
      <c r="AT524" s="18">
        <v>0</v>
      </c>
      <c r="AU524" s="17">
        <f t="shared" si="307"/>
        <v>0</v>
      </c>
      <c r="AV524" s="17">
        <v>0</v>
      </c>
      <c r="AW524" s="18">
        <v>7.08</v>
      </c>
      <c r="AX524" s="20">
        <f t="shared" si="308"/>
        <v>7.08</v>
      </c>
    </row>
    <row r="525" spans="2:50" x14ac:dyDescent="0.3">
      <c r="B525" s="16" t="s">
        <v>596</v>
      </c>
      <c r="C525" s="17">
        <v>4.2500000000000003E-3</v>
      </c>
      <c r="D525" s="18">
        <v>0.77</v>
      </c>
      <c r="E525" s="17">
        <f t="shared" si="293"/>
        <v>0.76575000000000004</v>
      </c>
      <c r="F525" s="17">
        <v>34.813899999999997</v>
      </c>
      <c r="G525" s="18">
        <v>190.36799999999999</v>
      </c>
      <c r="H525" s="17">
        <f t="shared" si="294"/>
        <v>155.55410000000001</v>
      </c>
      <c r="I525" s="17">
        <v>0</v>
      </c>
      <c r="J525" s="18">
        <v>0.3</v>
      </c>
      <c r="K525" s="17">
        <f t="shared" si="295"/>
        <v>0.3</v>
      </c>
      <c r="L525" s="17">
        <v>0</v>
      </c>
      <c r="M525" s="18">
        <v>0</v>
      </c>
      <c r="N525" s="17">
        <f t="shared" si="296"/>
        <v>0</v>
      </c>
      <c r="O525" s="17">
        <v>0</v>
      </c>
      <c r="P525" s="18">
        <v>0</v>
      </c>
      <c r="Q525" s="17">
        <f t="shared" si="297"/>
        <v>0</v>
      </c>
      <c r="R525" s="17">
        <v>0</v>
      </c>
      <c r="S525" s="18">
        <v>0</v>
      </c>
      <c r="T525" s="17">
        <f t="shared" si="298"/>
        <v>0</v>
      </c>
      <c r="U525" s="17">
        <v>0</v>
      </c>
      <c r="V525" s="18">
        <v>0</v>
      </c>
      <c r="W525" s="17">
        <f t="shared" si="299"/>
        <v>0</v>
      </c>
      <c r="X525" s="17">
        <v>0</v>
      </c>
      <c r="Y525" s="18">
        <v>1.8180000000000001</v>
      </c>
      <c r="Z525" s="17">
        <f t="shared" si="300"/>
        <v>1.8180000000000001</v>
      </c>
      <c r="AA525" s="17">
        <v>0</v>
      </c>
      <c r="AB525" s="18">
        <v>0</v>
      </c>
      <c r="AC525" s="17">
        <f t="shared" si="301"/>
        <v>0</v>
      </c>
      <c r="AD525" s="17">
        <v>19.54</v>
      </c>
      <c r="AE525" s="18">
        <v>51.753999999999998</v>
      </c>
      <c r="AF525" s="17">
        <f t="shared" si="302"/>
        <v>32.213999999999999</v>
      </c>
      <c r="AG525" s="17">
        <v>3.3000000000000002E-2</v>
      </c>
      <c r="AH525" s="18">
        <v>1.246</v>
      </c>
      <c r="AI525" s="17">
        <f t="shared" si="303"/>
        <v>1.2130000000000001</v>
      </c>
      <c r="AJ525" s="17">
        <v>8.99</v>
      </c>
      <c r="AK525" s="18">
        <v>110.29</v>
      </c>
      <c r="AL525" s="17">
        <f t="shared" si="304"/>
        <v>101.30000000000001</v>
      </c>
      <c r="AM525" s="17">
        <v>6.2</v>
      </c>
      <c r="AN525" s="18">
        <v>24.71</v>
      </c>
      <c r="AO525" s="17">
        <f t="shared" si="305"/>
        <v>18.510000000000002</v>
      </c>
      <c r="AP525" s="17">
        <v>0</v>
      </c>
      <c r="AQ525" s="18">
        <v>0</v>
      </c>
      <c r="AR525" s="17">
        <f t="shared" si="306"/>
        <v>0</v>
      </c>
      <c r="AS525" s="17">
        <v>0</v>
      </c>
      <c r="AT525" s="18">
        <v>0</v>
      </c>
      <c r="AU525" s="17">
        <f t="shared" si="307"/>
        <v>0</v>
      </c>
      <c r="AV525" s="17">
        <v>5.5149999999999998E-2</v>
      </c>
      <c r="AW525" s="18">
        <v>1.62</v>
      </c>
      <c r="AX525" s="20">
        <f t="shared" si="308"/>
        <v>1.5648500000000001</v>
      </c>
    </row>
    <row r="526" spans="2:50" x14ac:dyDescent="0.3">
      <c r="B526" s="16" t="s">
        <v>519</v>
      </c>
      <c r="C526" s="17">
        <v>0</v>
      </c>
      <c r="D526" s="18">
        <v>0</v>
      </c>
      <c r="E526" s="17">
        <f t="shared" si="293"/>
        <v>0</v>
      </c>
      <c r="F526" s="17">
        <v>11.31105</v>
      </c>
      <c r="G526" s="18">
        <v>23.603999999999999</v>
      </c>
      <c r="H526" s="17">
        <f t="shared" si="294"/>
        <v>12.292949999999999</v>
      </c>
      <c r="I526" s="17">
        <v>0</v>
      </c>
      <c r="J526" s="18">
        <v>0</v>
      </c>
      <c r="K526" s="17">
        <f t="shared" si="295"/>
        <v>0</v>
      </c>
      <c r="L526" s="17">
        <v>0</v>
      </c>
      <c r="M526" s="18">
        <v>0</v>
      </c>
      <c r="N526" s="17">
        <f t="shared" si="296"/>
        <v>0</v>
      </c>
      <c r="O526" s="17">
        <v>0</v>
      </c>
      <c r="P526" s="18">
        <v>0</v>
      </c>
      <c r="Q526" s="17">
        <f t="shared" si="297"/>
        <v>0</v>
      </c>
      <c r="R526" s="17">
        <v>0</v>
      </c>
      <c r="S526" s="18">
        <v>0</v>
      </c>
      <c r="T526" s="17">
        <f t="shared" si="298"/>
        <v>0</v>
      </c>
      <c r="U526" s="17">
        <v>0</v>
      </c>
      <c r="V526" s="18">
        <v>0</v>
      </c>
      <c r="W526" s="17">
        <f t="shared" si="299"/>
        <v>0</v>
      </c>
      <c r="X526" s="17">
        <v>0</v>
      </c>
      <c r="Y526" s="18">
        <v>0</v>
      </c>
      <c r="Z526" s="17">
        <f t="shared" si="300"/>
        <v>0</v>
      </c>
      <c r="AA526" s="17">
        <v>0</v>
      </c>
      <c r="AB526" s="18">
        <v>0</v>
      </c>
      <c r="AC526" s="17">
        <f t="shared" si="301"/>
        <v>0</v>
      </c>
      <c r="AD526" s="17">
        <v>0</v>
      </c>
      <c r="AE526" s="18">
        <v>0</v>
      </c>
      <c r="AF526" s="17">
        <f t="shared" si="302"/>
        <v>0</v>
      </c>
      <c r="AG526" s="17">
        <v>0</v>
      </c>
      <c r="AH526" s="18">
        <v>6.0000000000000001E-3</v>
      </c>
      <c r="AI526" s="17">
        <f t="shared" si="303"/>
        <v>6.0000000000000001E-3</v>
      </c>
      <c r="AJ526" s="17">
        <v>0</v>
      </c>
      <c r="AK526" s="18">
        <v>0</v>
      </c>
      <c r="AL526" s="17">
        <f t="shared" si="304"/>
        <v>0</v>
      </c>
      <c r="AM526" s="17">
        <v>11.31105</v>
      </c>
      <c r="AN526" s="18">
        <v>23.597999999999999</v>
      </c>
      <c r="AO526" s="17">
        <f t="shared" si="305"/>
        <v>12.286949999999999</v>
      </c>
      <c r="AP526" s="17">
        <v>0</v>
      </c>
      <c r="AQ526" s="18">
        <v>0</v>
      </c>
      <c r="AR526" s="17">
        <f t="shared" si="306"/>
        <v>0</v>
      </c>
      <c r="AS526" s="17">
        <v>0</v>
      </c>
      <c r="AT526" s="18">
        <v>0</v>
      </c>
      <c r="AU526" s="17">
        <f t="shared" si="307"/>
        <v>0</v>
      </c>
      <c r="AV526" s="17">
        <v>0</v>
      </c>
      <c r="AW526" s="18">
        <v>0</v>
      </c>
      <c r="AX526" s="20">
        <f t="shared" si="308"/>
        <v>0</v>
      </c>
    </row>
    <row r="527" spans="2:50" x14ac:dyDescent="0.3">
      <c r="B527" s="16" t="s">
        <v>465</v>
      </c>
      <c r="C527" s="17">
        <v>1.2210000000000001</v>
      </c>
      <c r="D527" s="18">
        <v>0.70099999999999996</v>
      </c>
      <c r="E527" s="17">
        <f t="shared" si="293"/>
        <v>-0.52000000000000013</v>
      </c>
      <c r="F527" s="17">
        <v>2121.29</v>
      </c>
      <c r="G527" s="18">
        <v>2486.34</v>
      </c>
      <c r="H527" s="17">
        <f t="shared" si="294"/>
        <v>365.05000000000018</v>
      </c>
      <c r="I527" s="17">
        <v>0</v>
      </c>
      <c r="J527" s="18">
        <v>0</v>
      </c>
      <c r="K527" s="17">
        <f t="shared" si="295"/>
        <v>0</v>
      </c>
      <c r="L527" s="17">
        <v>0</v>
      </c>
      <c r="M527" s="18">
        <v>0</v>
      </c>
      <c r="N527" s="17">
        <f t="shared" si="296"/>
        <v>0</v>
      </c>
      <c r="O527" s="17">
        <v>0</v>
      </c>
      <c r="P527" s="18">
        <v>0</v>
      </c>
      <c r="Q527" s="17">
        <f t="shared" si="297"/>
        <v>0</v>
      </c>
      <c r="R527" s="17">
        <v>1929.64</v>
      </c>
      <c r="S527" s="18">
        <v>2284</v>
      </c>
      <c r="T527" s="17">
        <f t="shared" si="298"/>
        <v>354.3599999999999</v>
      </c>
      <c r="U527" s="17">
        <v>0</v>
      </c>
      <c r="V527" s="18">
        <v>2284</v>
      </c>
      <c r="W527" s="17">
        <f t="shared" si="299"/>
        <v>2284</v>
      </c>
      <c r="X527" s="17">
        <v>16.841999999999999</v>
      </c>
      <c r="Y527" s="18">
        <v>0</v>
      </c>
      <c r="Z527" s="17">
        <f t="shared" si="300"/>
        <v>-16.841999999999999</v>
      </c>
      <c r="AA527" s="17">
        <v>0.17100000000000001</v>
      </c>
      <c r="AB527" s="18">
        <v>0</v>
      </c>
      <c r="AC527" s="17">
        <f t="shared" si="301"/>
        <v>-0.17100000000000001</v>
      </c>
      <c r="AD527" s="17">
        <v>1.0249999999999999</v>
      </c>
      <c r="AE527" s="18">
        <v>0.16500000000000001</v>
      </c>
      <c r="AF527" s="17">
        <f t="shared" si="302"/>
        <v>-0.85999999999999988</v>
      </c>
      <c r="AG527" s="17">
        <v>1.429</v>
      </c>
      <c r="AH527" s="18">
        <v>16.058</v>
      </c>
      <c r="AI527" s="17">
        <f t="shared" si="303"/>
        <v>14.629</v>
      </c>
      <c r="AJ527" s="17">
        <v>64.799000000000007</v>
      </c>
      <c r="AK527" s="18">
        <v>55.987000000000002</v>
      </c>
      <c r="AL527" s="17">
        <f t="shared" si="304"/>
        <v>-8.8120000000000047</v>
      </c>
      <c r="AM527" s="17">
        <v>0</v>
      </c>
      <c r="AN527" s="18">
        <v>21.108000000000001</v>
      </c>
      <c r="AO527" s="17">
        <f t="shared" si="305"/>
        <v>21.108000000000001</v>
      </c>
      <c r="AP527" s="17">
        <v>0</v>
      </c>
      <c r="AQ527" s="18">
        <v>0</v>
      </c>
      <c r="AR527" s="17">
        <f t="shared" si="306"/>
        <v>0</v>
      </c>
      <c r="AS527" s="17">
        <v>0</v>
      </c>
      <c r="AT527" s="18">
        <v>0</v>
      </c>
      <c r="AU527" s="17">
        <f t="shared" si="307"/>
        <v>0</v>
      </c>
      <c r="AV527" s="17">
        <v>108.605</v>
      </c>
      <c r="AW527" s="18">
        <v>109.723</v>
      </c>
      <c r="AX527" s="20">
        <f t="shared" si="308"/>
        <v>1.117999999999995</v>
      </c>
    </row>
    <row r="528" spans="2:50" ht="33" x14ac:dyDescent="0.3">
      <c r="B528" s="16" t="s">
        <v>458</v>
      </c>
      <c r="C528" s="17">
        <v>0</v>
      </c>
      <c r="D528" s="18">
        <v>0</v>
      </c>
      <c r="E528" s="17">
        <f t="shared" si="293"/>
        <v>0</v>
      </c>
      <c r="F528" s="17">
        <v>19.007999999999999</v>
      </c>
      <c r="G528" s="18">
        <v>1528.461</v>
      </c>
      <c r="H528" s="17">
        <f t="shared" si="294"/>
        <v>1509.453</v>
      </c>
      <c r="I528" s="17">
        <v>0</v>
      </c>
      <c r="J528" s="18">
        <v>0</v>
      </c>
      <c r="K528" s="17">
        <f t="shared" si="295"/>
        <v>0</v>
      </c>
      <c r="L528" s="17">
        <v>0</v>
      </c>
      <c r="M528" s="18">
        <v>0</v>
      </c>
      <c r="N528" s="17">
        <f t="shared" si="296"/>
        <v>0</v>
      </c>
      <c r="O528" s="17">
        <v>0</v>
      </c>
      <c r="P528" s="18">
        <v>0</v>
      </c>
      <c r="Q528" s="17">
        <f t="shared" si="297"/>
        <v>0</v>
      </c>
      <c r="R528" s="17">
        <v>3.25</v>
      </c>
      <c r="S528" s="18">
        <v>2.16</v>
      </c>
      <c r="T528" s="17">
        <f t="shared" si="298"/>
        <v>-1.0899999999999999</v>
      </c>
      <c r="U528" s="17">
        <v>1.45</v>
      </c>
      <c r="V528" s="18">
        <v>2.16</v>
      </c>
      <c r="W528" s="17">
        <f t="shared" si="299"/>
        <v>0.71000000000000019</v>
      </c>
      <c r="X528" s="17">
        <v>0</v>
      </c>
      <c r="Y528" s="18">
        <v>0.188</v>
      </c>
      <c r="Z528" s="17">
        <f t="shared" si="300"/>
        <v>0.188</v>
      </c>
      <c r="AA528" s="17">
        <v>0.36</v>
      </c>
      <c r="AB528" s="18">
        <v>0</v>
      </c>
      <c r="AC528" s="17">
        <f t="shared" si="301"/>
        <v>-0.36</v>
      </c>
      <c r="AD528" s="17">
        <v>2.4E-2</v>
      </c>
      <c r="AE528" s="18">
        <v>1442.7239999999999</v>
      </c>
      <c r="AF528" s="17">
        <f t="shared" si="302"/>
        <v>1442.7</v>
      </c>
      <c r="AG528" s="17">
        <v>3.5999999999999997E-2</v>
      </c>
      <c r="AH528" s="18">
        <v>65.7</v>
      </c>
      <c r="AI528" s="17">
        <f t="shared" si="303"/>
        <v>65.664000000000001</v>
      </c>
      <c r="AJ528" s="17">
        <v>0</v>
      </c>
      <c r="AK528" s="18">
        <v>0</v>
      </c>
      <c r="AL528" s="17">
        <f t="shared" si="304"/>
        <v>0</v>
      </c>
      <c r="AM528" s="17">
        <v>15.337999999999999</v>
      </c>
      <c r="AN528" s="18">
        <v>17.689</v>
      </c>
      <c r="AO528" s="17">
        <f t="shared" si="305"/>
        <v>2.3510000000000009</v>
      </c>
      <c r="AP528" s="17">
        <v>0</v>
      </c>
      <c r="AQ528" s="18">
        <v>0</v>
      </c>
      <c r="AR528" s="17">
        <f t="shared" si="306"/>
        <v>0</v>
      </c>
      <c r="AS528" s="17">
        <v>0</v>
      </c>
      <c r="AT528" s="18">
        <v>0</v>
      </c>
      <c r="AU528" s="17">
        <f t="shared" si="307"/>
        <v>0</v>
      </c>
      <c r="AV528" s="17">
        <v>0</v>
      </c>
      <c r="AW528" s="18">
        <v>0</v>
      </c>
      <c r="AX528" s="20">
        <f t="shared" si="308"/>
        <v>0</v>
      </c>
    </row>
    <row r="529" spans="2:50" x14ac:dyDescent="0.3">
      <c r="B529" s="16" t="s">
        <v>375</v>
      </c>
      <c r="C529" s="17">
        <v>0</v>
      </c>
      <c r="D529" s="18">
        <v>0</v>
      </c>
      <c r="E529" s="17">
        <f t="shared" si="293"/>
        <v>0</v>
      </c>
      <c r="F529" s="17">
        <v>45.585999999999999</v>
      </c>
      <c r="G529" s="18">
        <v>52.395000000000003</v>
      </c>
      <c r="H529" s="17">
        <f t="shared" si="294"/>
        <v>6.8090000000000046</v>
      </c>
      <c r="I529" s="17">
        <v>0</v>
      </c>
      <c r="J529" s="18">
        <v>0</v>
      </c>
      <c r="K529" s="17">
        <f t="shared" si="295"/>
        <v>0</v>
      </c>
      <c r="L529" s="17">
        <v>0</v>
      </c>
      <c r="M529" s="18">
        <v>0</v>
      </c>
      <c r="N529" s="17">
        <f t="shared" si="296"/>
        <v>0</v>
      </c>
      <c r="O529" s="17">
        <v>0</v>
      </c>
      <c r="P529" s="18">
        <v>0</v>
      </c>
      <c r="Q529" s="17">
        <f t="shared" si="297"/>
        <v>0</v>
      </c>
      <c r="R529" s="17">
        <v>0</v>
      </c>
      <c r="S529" s="18">
        <v>0</v>
      </c>
      <c r="T529" s="17">
        <f t="shared" si="298"/>
        <v>0</v>
      </c>
      <c r="U529" s="17">
        <v>0</v>
      </c>
      <c r="V529" s="18">
        <v>0</v>
      </c>
      <c r="W529" s="17">
        <f t="shared" si="299"/>
        <v>0</v>
      </c>
      <c r="X529" s="17">
        <v>0</v>
      </c>
      <c r="Y529" s="18">
        <v>0</v>
      </c>
      <c r="Z529" s="17">
        <f t="shared" si="300"/>
        <v>0</v>
      </c>
      <c r="AA529" s="17">
        <v>44.695999999999998</v>
      </c>
      <c r="AB529" s="18">
        <v>35.716999999999999</v>
      </c>
      <c r="AC529" s="17">
        <f t="shared" si="301"/>
        <v>-8.9789999999999992</v>
      </c>
      <c r="AD529" s="17">
        <v>0</v>
      </c>
      <c r="AE529" s="18">
        <v>0.17799999999999999</v>
      </c>
      <c r="AF529" s="17">
        <f t="shared" si="302"/>
        <v>0.17799999999999999</v>
      </c>
      <c r="AG529" s="17">
        <v>0</v>
      </c>
      <c r="AH529" s="18">
        <v>0.41299999999999998</v>
      </c>
      <c r="AI529" s="17">
        <f t="shared" si="303"/>
        <v>0.41299999999999998</v>
      </c>
      <c r="AJ529" s="17">
        <v>0</v>
      </c>
      <c r="AK529" s="18">
        <v>0</v>
      </c>
      <c r="AL529" s="17">
        <f t="shared" si="304"/>
        <v>0</v>
      </c>
      <c r="AM529" s="17">
        <v>0.89</v>
      </c>
      <c r="AN529" s="18">
        <v>16.087</v>
      </c>
      <c r="AO529" s="17">
        <f t="shared" si="305"/>
        <v>15.196999999999999</v>
      </c>
      <c r="AP529" s="17">
        <v>0</v>
      </c>
      <c r="AQ529" s="18">
        <v>0</v>
      </c>
      <c r="AR529" s="17">
        <f t="shared" si="306"/>
        <v>0</v>
      </c>
      <c r="AS529" s="17">
        <v>0</v>
      </c>
      <c r="AT529" s="18">
        <v>0</v>
      </c>
      <c r="AU529" s="17">
        <f t="shared" si="307"/>
        <v>0</v>
      </c>
      <c r="AV529" s="17">
        <v>0</v>
      </c>
      <c r="AW529" s="18">
        <v>0</v>
      </c>
      <c r="AX529" s="20">
        <f t="shared" si="308"/>
        <v>0</v>
      </c>
    </row>
    <row r="530" spans="2:50" x14ac:dyDescent="0.3">
      <c r="B530" s="16" t="s">
        <v>268</v>
      </c>
      <c r="C530" s="17">
        <v>0</v>
      </c>
      <c r="D530" s="18">
        <v>0</v>
      </c>
      <c r="E530" s="17">
        <f t="shared" si="293"/>
        <v>0</v>
      </c>
      <c r="F530" s="17">
        <v>93.266499999999994</v>
      </c>
      <c r="G530" s="18">
        <v>15.863</v>
      </c>
      <c r="H530" s="17">
        <f t="shared" si="294"/>
        <v>-77.403499999999994</v>
      </c>
      <c r="I530" s="17">
        <v>0</v>
      </c>
      <c r="J530" s="18">
        <v>0</v>
      </c>
      <c r="K530" s="17">
        <f t="shared" si="295"/>
        <v>0</v>
      </c>
      <c r="L530" s="17">
        <v>0</v>
      </c>
      <c r="M530" s="18">
        <v>0</v>
      </c>
      <c r="N530" s="17">
        <f t="shared" si="296"/>
        <v>0</v>
      </c>
      <c r="O530" s="17">
        <v>0</v>
      </c>
      <c r="P530" s="18">
        <v>0</v>
      </c>
      <c r="Q530" s="17">
        <f t="shared" si="297"/>
        <v>0</v>
      </c>
      <c r="R530" s="17">
        <v>0</v>
      </c>
      <c r="S530" s="18">
        <v>0</v>
      </c>
      <c r="T530" s="17">
        <f t="shared" si="298"/>
        <v>0</v>
      </c>
      <c r="U530" s="17">
        <v>0</v>
      </c>
      <c r="V530" s="18">
        <v>0</v>
      </c>
      <c r="W530" s="17">
        <f t="shared" si="299"/>
        <v>0</v>
      </c>
      <c r="X530" s="17">
        <v>0</v>
      </c>
      <c r="Y530" s="18">
        <v>0</v>
      </c>
      <c r="Z530" s="17">
        <f t="shared" si="300"/>
        <v>0</v>
      </c>
      <c r="AA530" s="17">
        <v>0</v>
      </c>
      <c r="AB530" s="18">
        <v>0</v>
      </c>
      <c r="AC530" s="17">
        <f t="shared" si="301"/>
        <v>0</v>
      </c>
      <c r="AD530" s="17">
        <v>0</v>
      </c>
      <c r="AE530" s="18">
        <v>0</v>
      </c>
      <c r="AF530" s="17">
        <f t="shared" si="302"/>
        <v>0</v>
      </c>
      <c r="AG530" s="17">
        <v>0</v>
      </c>
      <c r="AH530" s="18">
        <v>0</v>
      </c>
      <c r="AI530" s="17">
        <f t="shared" si="303"/>
        <v>0</v>
      </c>
      <c r="AJ530" s="17">
        <v>0</v>
      </c>
      <c r="AK530" s="18">
        <v>0</v>
      </c>
      <c r="AL530" s="17">
        <f t="shared" si="304"/>
        <v>0</v>
      </c>
      <c r="AM530" s="17">
        <v>86.596999999999994</v>
      </c>
      <c r="AN530" s="18">
        <v>15.84</v>
      </c>
      <c r="AO530" s="17">
        <f t="shared" si="305"/>
        <v>-70.756999999999991</v>
      </c>
      <c r="AP530" s="17">
        <v>0</v>
      </c>
      <c r="AQ530" s="18">
        <v>0</v>
      </c>
      <c r="AR530" s="17">
        <f t="shared" si="306"/>
        <v>0</v>
      </c>
      <c r="AS530" s="17">
        <v>0</v>
      </c>
      <c r="AT530" s="18">
        <v>0</v>
      </c>
      <c r="AU530" s="17">
        <f t="shared" si="307"/>
        <v>0</v>
      </c>
      <c r="AV530" s="17">
        <v>6.6695000000000002</v>
      </c>
      <c r="AW530" s="18">
        <v>2.3E-2</v>
      </c>
      <c r="AX530" s="20">
        <f t="shared" si="308"/>
        <v>-6.6465000000000005</v>
      </c>
    </row>
    <row r="531" spans="2:50" x14ac:dyDescent="0.3">
      <c r="B531" s="16" t="s">
        <v>551</v>
      </c>
      <c r="C531" s="17">
        <v>4078.0023999999999</v>
      </c>
      <c r="D531" s="18">
        <v>0</v>
      </c>
      <c r="E531" s="17">
        <f t="shared" si="293"/>
        <v>-4078.0023999999999</v>
      </c>
      <c r="F531" s="17">
        <v>5976.4824200000003</v>
      </c>
      <c r="G531" s="18">
        <v>15.35</v>
      </c>
      <c r="H531" s="17">
        <f t="shared" si="294"/>
        <v>-5961.1324199999999</v>
      </c>
      <c r="I531" s="17">
        <v>29652.532999999999</v>
      </c>
      <c r="J531" s="18">
        <v>0</v>
      </c>
      <c r="K531" s="17">
        <f t="shared" si="295"/>
        <v>-29652.532999999999</v>
      </c>
      <c r="L531" s="17">
        <v>0</v>
      </c>
      <c r="M531" s="18">
        <v>0</v>
      </c>
      <c r="N531" s="17">
        <f t="shared" si="296"/>
        <v>0</v>
      </c>
      <c r="O531" s="17">
        <v>0</v>
      </c>
      <c r="P531" s="18">
        <v>0</v>
      </c>
      <c r="Q531" s="17">
        <f t="shared" si="297"/>
        <v>0</v>
      </c>
      <c r="R531" s="17">
        <v>1111.2845</v>
      </c>
      <c r="S531" s="18">
        <v>0</v>
      </c>
      <c r="T531" s="17">
        <f t="shared" si="298"/>
        <v>-1111.2845</v>
      </c>
      <c r="U531" s="17">
        <v>667.84699999999998</v>
      </c>
      <c r="V531" s="18">
        <v>0</v>
      </c>
      <c r="W531" s="17">
        <f t="shared" si="299"/>
        <v>-667.84699999999998</v>
      </c>
      <c r="X531" s="17">
        <v>52.9</v>
      </c>
      <c r="Y531" s="18">
        <v>0</v>
      </c>
      <c r="Z531" s="17">
        <f t="shared" si="300"/>
        <v>-52.9</v>
      </c>
      <c r="AA531" s="17">
        <v>60.934899999999999</v>
      </c>
      <c r="AB531" s="18">
        <v>0</v>
      </c>
      <c r="AC531" s="17">
        <f t="shared" si="301"/>
        <v>-60.934899999999999</v>
      </c>
      <c r="AD531" s="17">
        <v>3717.5295999999998</v>
      </c>
      <c r="AE531" s="18">
        <v>0</v>
      </c>
      <c r="AF531" s="17">
        <f t="shared" si="302"/>
        <v>-3717.5295999999998</v>
      </c>
      <c r="AG531" s="17">
        <v>324.29561000000001</v>
      </c>
      <c r="AH531" s="18">
        <v>0</v>
      </c>
      <c r="AI531" s="17">
        <f t="shared" si="303"/>
        <v>-324.29561000000001</v>
      </c>
      <c r="AJ531" s="17">
        <v>3.4653999999999998</v>
      </c>
      <c r="AK531" s="18">
        <v>0</v>
      </c>
      <c r="AL531" s="17">
        <f t="shared" si="304"/>
        <v>-3.4653999999999998</v>
      </c>
      <c r="AM531" s="17">
        <v>3727.1945900000001</v>
      </c>
      <c r="AN531" s="18">
        <v>15.35</v>
      </c>
      <c r="AO531" s="17">
        <f t="shared" si="305"/>
        <v>-3711.8445900000002</v>
      </c>
      <c r="AP531" s="17">
        <v>0</v>
      </c>
      <c r="AQ531" s="18">
        <v>0</v>
      </c>
      <c r="AR531" s="17">
        <f t="shared" si="306"/>
        <v>0</v>
      </c>
      <c r="AS531" s="17">
        <v>28693.744999999999</v>
      </c>
      <c r="AT531" s="18">
        <v>0</v>
      </c>
      <c r="AU531" s="17">
        <f t="shared" si="307"/>
        <v>-28693.744999999999</v>
      </c>
      <c r="AV531" s="17">
        <v>2015.66822</v>
      </c>
      <c r="AW531" s="18">
        <v>0</v>
      </c>
      <c r="AX531" s="20">
        <f t="shared" si="308"/>
        <v>-2015.66822</v>
      </c>
    </row>
    <row r="532" spans="2:50" x14ac:dyDescent="0.3">
      <c r="B532" s="16" t="s">
        <v>171</v>
      </c>
      <c r="C532" s="17">
        <v>40.022599999999997</v>
      </c>
      <c r="D532" s="18">
        <v>5.0000000000000001E-3</v>
      </c>
      <c r="E532" s="17">
        <f t="shared" si="293"/>
        <v>-40.017599999999995</v>
      </c>
      <c r="F532" s="17">
        <v>58792.198343999997</v>
      </c>
      <c r="G532" s="18">
        <v>186.512</v>
      </c>
      <c r="H532" s="17">
        <f t="shared" si="294"/>
        <v>-58605.686343999994</v>
      </c>
      <c r="I532" s="17">
        <v>2252.2114000000001</v>
      </c>
      <c r="J532" s="18">
        <v>0</v>
      </c>
      <c r="K532" s="17">
        <f t="shared" si="295"/>
        <v>-2252.2114000000001</v>
      </c>
      <c r="L532" s="17">
        <v>0</v>
      </c>
      <c r="M532" s="18">
        <v>0</v>
      </c>
      <c r="N532" s="17">
        <f t="shared" si="296"/>
        <v>0</v>
      </c>
      <c r="O532" s="17">
        <v>37288.17</v>
      </c>
      <c r="P532" s="18">
        <v>0</v>
      </c>
      <c r="Q532" s="17">
        <f t="shared" si="297"/>
        <v>-37288.17</v>
      </c>
      <c r="R532" s="17">
        <v>7551.8130000000001</v>
      </c>
      <c r="S532" s="18">
        <v>1.492</v>
      </c>
      <c r="T532" s="17">
        <f t="shared" si="298"/>
        <v>-7550.3209999999999</v>
      </c>
      <c r="U532" s="17">
        <v>265.71300000000002</v>
      </c>
      <c r="V532" s="18">
        <v>1.492</v>
      </c>
      <c r="W532" s="17">
        <f t="shared" si="299"/>
        <v>-264.221</v>
      </c>
      <c r="X532" s="17">
        <v>6.1639999999999997</v>
      </c>
      <c r="Y532" s="18">
        <v>0</v>
      </c>
      <c r="Z532" s="17">
        <f t="shared" si="300"/>
        <v>-6.1639999999999997</v>
      </c>
      <c r="AA532" s="17">
        <v>349.24340000000001</v>
      </c>
      <c r="AB532" s="18">
        <v>0</v>
      </c>
      <c r="AC532" s="17">
        <f t="shared" si="301"/>
        <v>-349.24340000000001</v>
      </c>
      <c r="AD532" s="17">
        <v>11618.891</v>
      </c>
      <c r="AE532" s="18">
        <v>7.2519999999999998</v>
      </c>
      <c r="AF532" s="17">
        <f t="shared" si="302"/>
        <v>-11611.638999999999</v>
      </c>
      <c r="AG532" s="17">
        <v>22.6906</v>
      </c>
      <c r="AH532" s="18">
        <v>0.13100000000000001</v>
      </c>
      <c r="AI532" s="17">
        <f t="shared" si="303"/>
        <v>-22.5596</v>
      </c>
      <c r="AJ532" s="17">
        <v>1500.6233999999999</v>
      </c>
      <c r="AK532" s="18">
        <v>165.952</v>
      </c>
      <c r="AL532" s="17">
        <f t="shared" si="304"/>
        <v>-1334.6713999999999</v>
      </c>
      <c r="AM532" s="17">
        <v>1657.782944</v>
      </c>
      <c r="AN532" s="18">
        <v>11.69</v>
      </c>
      <c r="AO532" s="17">
        <f t="shared" si="305"/>
        <v>-1646.092944</v>
      </c>
      <c r="AP532" s="17">
        <v>1050.07</v>
      </c>
      <c r="AQ532" s="18">
        <v>0</v>
      </c>
      <c r="AR532" s="17">
        <f t="shared" si="306"/>
        <v>-1050.07</v>
      </c>
      <c r="AS532" s="17">
        <v>0</v>
      </c>
      <c r="AT532" s="18">
        <v>0</v>
      </c>
      <c r="AU532" s="17">
        <f t="shared" si="307"/>
        <v>0</v>
      </c>
      <c r="AV532" s="17">
        <v>38377.224000000002</v>
      </c>
      <c r="AW532" s="18">
        <v>0</v>
      </c>
      <c r="AX532" s="20">
        <f t="shared" si="308"/>
        <v>-38377.224000000002</v>
      </c>
    </row>
    <row r="533" spans="2:50" x14ac:dyDescent="0.3">
      <c r="B533" s="16" t="s">
        <v>475</v>
      </c>
      <c r="C533" s="17">
        <v>2017.5368000000001</v>
      </c>
      <c r="D533" s="18">
        <v>0</v>
      </c>
      <c r="E533" s="17">
        <f t="shared" si="293"/>
        <v>-2017.5368000000001</v>
      </c>
      <c r="F533" s="17">
        <v>49936.550360000001</v>
      </c>
      <c r="G533" s="18">
        <v>10.24</v>
      </c>
      <c r="H533" s="17">
        <f t="shared" si="294"/>
        <v>-49926.310360000003</v>
      </c>
      <c r="I533" s="17">
        <v>28717.648000000001</v>
      </c>
      <c r="J533" s="18">
        <v>0</v>
      </c>
      <c r="K533" s="17">
        <f t="shared" si="295"/>
        <v>-28717.648000000001</v>
      </c>
      <c r="L533" s="17">
        <v>0</v>
      </c>
      <c r="M533" s="18">
        <v>0</v>
      </c>
      <c r="N533" s="17">
        <f t="shared" si="296"/>
        <v>0</v>
      </c>
      <c r="O533" s="17">
        <v>95</v>
      </c>
      <c r="P533" s="18">
        <v>0</v>
      </c>
      <c r="Q533" s="17">
        <f t="shared" si="297"/>
        <v>-95</v>
      </c>
      <c r="R533" s="17">
        <v>3483.6327000000001</v>
      </c>
      <c r="S533" s="18">
        <v>0</v>
      </c>
      <c r="T533" s="17">
        <f t="shared" si="298"/>
        <v>-3483.6327000000001</v>
      </c>
      <c r="U533" s="17">
        <v>1157.0027</v>
      </c>
      <c r="V533" s="18">
        <v>0</v>
      </c>
      <c r="W533" s="17">
        <f t="shared" si="299"/>
        <v>-1157.0027</v>
      </c>
      <c r="X533" s="17">
        <v>0.85299999999999998</v>
      </c>
      <c r="Y533" s="18">
        <v>0</v>
      </c>
      <c r="Z533" s="17">
        <f t="shared" si="300"/>
        <v>-0.85299999999999998</v>
      </c>
      <c r="AA533" s="17">
        <v>748.83100000000002</v>
      </c>
      <c r="AB533" s="18">
        <v>0</v>
      </c>
      <c r="AC533" s="17">
        <f t="shared" si="301"/>
        <v>-748.83100000000002</v>
      </c>
      <c r="AD533" s="17">
        <v>72130.927460000006</v>
      </c>
      <c r="AE533" s="18">
        <v>0</v>
      </c>
      <c r="AF533" s="17">
        <f t="shared" si="302"/>
        <v>-72130.927460000006</v>
      </c>
      <c r="AG533" s="17">
        <v>47.482300000000002</v>
      </c>
      <c r="AH533" s="18">
        <v>0</v>
      </c>
      <c r="AI533" s="17">
        <f t="shared" si="303"/>
        <v>-47.482300000000002</v>
      </c>
      <c r="AJ533" s="17">
        <v>0</v>
      </c>
      <c r="AK533" s="18">
        <v>0</v>
      </c>
      <c r="AL533" s="17">
        <f t="shared" si="304"/>
        <v>0</v>
      </c>
      <c r="AM533" s="17">
        <v>4035.3145</v>
      </c>
      <c r="AN533" s="18">
        <v>10.24</v>
      </c>
      <c r="AO533" s="17">
        <f t="shared" si="305"/>
        <v>-4025.0745000000002</v>
      </c>
      <c r="AP533" s="17">
        <v>0</v>
      </c>
      <c r="AQ533" s="18">
        <v>0</v>
      </c>
      <c r="AR533" s="17">
        <f t="shared" si="306"/>
        <v>0</v>
      </c>
      <c r="AS533" s="17">
        <v>0</v>
      </c>
      <c r="AT533" s="18">
        <v>0</v>
      </c>
      <c r="AU533" s="17">
        <f t="shared" si="307"/>
        <v>0</v>
      </c>
      <c r="AV533" s="17">
        <v>224.6942</v>
      </c>
      <c r="AW533" s="18">
        <v>0</v>
      </c>
      <c r="AX533" s="20">
        <f t="shared" si="308"/>
        <v>-224.6942</v>
      </c>
    </row>
    <row r="534" spans="2:50" x14ac:dyDescent="0.3">
      <c r="B534" s="16" t="s">
        <v>360</v>
      </c>
      <c r="C534" s="17">
        <v>0</v>
      </c>
      <c r="D534" s="18">
        <v>0</v>
      </c>
      <c r="E534" s="17">
        <f t="shared" si="293"/>
        <v>0</v>
      </c>
      <c r="F534" s="17">
        <v>14.899800000000001</v>
      </c>
      <c r="G534" s="18">
        <v>27.536000000000001</v>
      </c>
      <c r="H534" s="17">
        <f t="shared" si="294"/>
        <v>12.636200000000001</v>
      </c>
      <c r="I534" s="17">
        <v>0</v>
      </c>
      <c r="J534" s="18">
        <v>0</v>
      </c>
      <c r="K534" s="17">
        <f t="shared" si="295"/>
        <v>0</v>
      </c>
      <c r="L534" s="17">
        <v>0</v>
      </c>
      <c r="M534" s="18">
        <v>0</v>
      </c>
      <c r="N534" s="17">
        <f t="shared" si="296"/>
        <v>0</v>
      </c>
      <c r="O534" s="17">
        <v>0</v>
      </c>
      <c r="P534" s="18">
        <v>0</v>
      </c>
      <c r="Q534" s="17">
        <f t="shared" si="297"/>
        <v>0</v>
      </c>
      <c r="R534" s="17">
        <v>0</v>
      </c>
      <c r="S534" s="18">
        <v>0</v>
      </c>
      <c r="T534" s="17">
        <f t="shared" si="298"/>
        <v>0</v>
      </c>
      <c r="U534" s="17">
        <v>0</v>
      </c>
      <c r="V534" s="18">
        <v>0</v>
      </c>
      <c r="W534" s="17">
        <f t="shared" si="299"/>
        <v>0</v>
      </c>
      <c r="X534" s="17">
        <v>0</v>
      </c>
      <c r="Y534" s="18">
        <v>0</v>
      </c>
      <c r="Z534" s="17">
        <f t="shared" si="300"/>
        <v>0</v>
      </c>
      <c r="AA534" s="17">
        <v>0</v>
      </c>
      <c r="AB534" s="18">
        <v>0</v>
      </c>
      <c r="AC534" s="17">
        <f t="shared" si="301"/>
        <v>0</v>
      </c>
      <c r="AD534" s="17">
        <v>5.2477999999999998</v>
      </c>
      <c r="AE534" s="18">
        <v>1.7</v>
      </c>
      <c r="AF534" s="17">
        <f t="shared" si="302"/>
        <v>-3.5477999999999996</v>
      </c>
      <c r="AG534" s="17">
        <v>0.41</v>
      </c>
      <c r="AH534" s="18">
        <v>16.512</v>
      </c>
      <c r="AI534" s="17">
        <f t="shared" si="303"/>
        <v>16.102</v>
      </c>
      <c r="AJ534" s="17">
        <v>0</v>
      </c>
      <c r="AK534" s="18">
        <v>0</v>
      </c>
      <c r="AL534" s="17">
        <f t="shared" si="304"/>
        <v>0</v>
      </c>
      <c r="AM534" s="17">
        <v>9.2420000000000009</v>
      </c>
      <c r="AN534" s="18">
        <v>9.3239999999999998</v>
      </c>
      <c r="AO534" s="17">
        <f t="shared" si="305"/>
        <v>8.1999999999998963E-2</v>
      </c>
      <c r="AP534" s="17">
        <v>0</v>
      </c>
      <c r="AQ534" s="18">
        <v>0</v>
      </c>
      <c r="AR534" s="17">
        <f t="shared" si="306"/>
        <v>0</v>
      </c>
      <c r="AS534" s="17">
        <v>0</v>
      </c>
      <c r="AT534" s="18">
        <v>0</v>
      </c>
      <c r="AU534" s="17">
        <f t="shared" si="307"/>
        <v>0</v>
      </c>
      <c r="AV534" s="17">
        <v>0</v>
      </c>
      <c r="AW534" s="18">
        <v>0</v>
      </c>
      <c r="AX534" s="17">
        <f t="shared" si="308"/>
        <v>0</v>
      </c>
    </row>
    <row r="535" spans="2:50" x14ac:dyDescent="0.3">
      <c r="B535" s="16" t="s">
        <v>538</v>
      </c>
      <c r="C535" s="17">
        <v>58.347000000000001</v>
      </c>
      <c r="D535" s="18">
        <v>19.885000000000002</v>
      </c>
      <c r="E535" s="17">
        <f t="shared" si="293"/>
        <v>-38.462000000000003</v>
      </c>
      <c r="F535" s="17">
        <v>510.16899999999998</v>
      </c>
      <c r="G535" s="18">
        <v>3098.7620000000002</v>
      </c>
      <c r="H535" s="17">
        <f t="shared" si="294"/>
        <v>2588.5930000000003</v>
      </c>
      <c r="I535" s="17">
        <v>0</v>
      </c>
      <c r="J535" s="18">
        <v>0</v>
      </c>
      <c r="K535" s="17">
        <f t="shared" si="295"/>
        <v>0</v>
      </c>
      <c r="L535" s="17">
        <v>0</v>
      </c>
      <c r="M535" s="18">
        <v>0</v>
      </c>
      <c r="N535" s="17">
        <f t="shared" si="296"/>
        <v>0</v>
      </c>
      <c r="O535" s="17">
        <v>0</v>
      </c>
      <c r="P535" s="18">
        <v>0</v>
      </c>
      <c r="Q535" s="17">
        <f t="shared" si="297"/>
        <v>0</v>
      </c>
      <c r="R535" s="17">
        <v>440.59800000000001</v>
      </c>
      <c r="S535" s="18">
        <v>350</v>
      </c>
      <c r="T535" s="17">
        <f t="shared" si="298"/>
        <v>-90.598000000000013</v>
      </c>
      <c r="U535" s="17">
        <v>440.51799999999997</v>
      </c>
      <c r="V535" s="18">
        <v>350</v>
      </c>
      <c r="W535" s="17">
        <f t="shared" si="299"/>
        <v>-90.517999999999972</v>
      </c>
      <c r="X535" s="17">
        <v>0</v>
      </c>
      <c r="Y535" s="18">
        <v>0</v>
      </c>
      <c r="Z535" s="17">
        <f t="shared" si="300"/>
        <v>0</v>
      </c>
      <c r="AA535" s="17">
        <v>0</v>
      </c>
      <c r="AB535" s="18">
        <v>0</v>
      </c>
      <c r="AC535" s="17">
        <f t="shared" si="301"/>
        <v>0</v>
      </c>
      <c r="AD535" s="17">
        <v>34.134999999999998</v>
      </c>
      <c r="AE535" s="18">
        <v>33.58</v>
      </c>
      <c r="AF535" s="17">
        <f t="shared" si="302"/>
        <v>-0.55499999999999972</v>
      </c>
      <c r="AG535" s="17">
        <v>42.966000000000001</v>
      </c>
      <c r="AH535" s="18">
        <v>48.219000000000001</v>
      </c>
      <c r="AI535" s="17">
        <f t="shared" si="303"/>
        <v>5.2530000000000001</v>
      </c>
      <c r="AJ535" s="17">
        <v>0</v>
      </c>
      <c r="AK535" s="18">
        <v>0</v>
      </c>
      <c r="AL535" s="17">
        <f t="shared" si="304"/>
        <v>0</v>
      </c>
      <c r="AM535" s="17">
        <v>11.265000000000001</v>
      </c>
      <c r="AN535" s="18">
        <v>8.8960000000000008</v>
      </c>
      <c r="AO535" s="17">
        <f t="shared" si="305"/>
        <v>-2.3689999999999998</v>
      </c>
      <c r="AP535" s="17">
        <v>9.6940000000000008</v>
      </c>
      <c r="AQ535" s="18">
        <v>130.58000000000001</v>
      </c>
      <c r="AR535" s="17">
        <f t="shared" si="306"/>
        <v>120.88600000000001</v>
      </c>
      <c r="AS535" s="17">
        <v>0</v>
      </c>
      <c r="AT535" s="18">
        <v>0</v>
      </c>
      <c r="AU535" s="17">
        <f t="shared" si="307"/>
        <v>0</v>
      </c>
      <c r="AV535" s="17">
        <v>39.552</v>
      </c>
      <c r="AW535" s="18">
        <v>2677.9520000000002</v>
      </c>
      <c r="AX535" s="17">
        <f t="shared" si="308"/>
        <v>2638.4</v>
      </c>
    </row>
    <row r="536" spans="2:50" x14ac:dyDescent="0.3">
      <c r="B536" s="16" t="s">
        <v>297</v>
      </c>
      <c r="C536" s="17">
        <v>0</v>
      </c>
      <c r="D536" s="18">
        <v>0</v>
      </c>
      <c r="E536" s="17">
        <f t="shared" si="293"/>
        <v>0</v>
      </c>
      <c r="F536" s="17">
        <v>5.5190000000000001</v>
      </c>
      <c r="G536" s="18">
        <v>8.6829999999999998</v>
      </c>
      <c r="H536" s="17">
        <f t="shared" si="294"/>
        <v>3.1639999999999997</v>
      </c>
      <c r="I536" s="17">
        <v>0</v>
      </c>
      <c r="J536" s="18">
        <v>0</v>
      </c>
      <c r="K536" s="17">
        <f t="shared" si="295"/>
        <v>0</v>
      </c>
      <c r="L536" s="17">
        <v>0</v>
      </c>
      <c r="M536" s="18">
        <v>0</v>
      </c>
      <c r="N536" s="17">
        <f t="shared" si="296"/>
        <v>0</v>
      </c>
      <c r="O536" s="17">
        <v>0</v>
      </c>
      <c r="P536" s="18">
        <v>0</v>
      </c>
      <c r="Q536" s="17">
        <f t="shared" si="297"/>
        <v>0</v>
      </c>
      <c r="R536" s="17">
        <v>0</v>
      </c>
      <c r="S536" s="18">
        <v>0</v>
      </c>
      <c r="T536" s="17">
        <f t="shared" si="298"/>
        <v>0</v>
      </c>
      <c r="U536" s="17">
        <v>0</v>
      </c>
      <c r="V536" s="18">
        <v>0</v>
      </c>
      <c r="W536" s="17">
        <f t="shared" si="299"/>
        <v>0</v>
      </c>
      <c r="X536" s="17">
        <v>0</v>
      </c>
      <c r="Y536" s="18">
        <v>0</v>
      </c>
      <c r="Z536" s="17">
        <f t="shared" si="300"/>
        <v>0</v>
      </c>
      <c r="AA536" s="17">
        <v>0</v>
      </c>
      <c r="AB536" s="18">
        <v>0</v>
      </c>
      <c r="AC536" s="17">
        <f t="shared" si="301"/>
        <v>0</v>
      </c>
      <c r="AD536" s="17">
        <v>0.9</v>
      </c>
      <c r="AE536" s="18">
        <v>0</v>
      </c>
      <c r="AF536" s="17">
        <f t="shared" si="302"/>
        <v>-0.9</v>
      </c>
      <c r="AG536" s="17">
        <v>0.58499999999999996</v>
      </c>
      <c r="AH536" s="18">
        <v>1.0999999999999999E-2</v>
      </c>
      <c r="AI536" s="17">
        <f t="shared" si="303"/>
        <v>-0.57399999999999995</v>
      </c>
      <c r="AJ536" s="17">
        <v>0</v>
      </c>
      <c r="AK536" s="18">
        <v>0</v>
      </c>
      <c r="AL536" s="17">
        <f t="shared" si="304"/>
        <v>0</v>
      </c>
      <c r="AM536" s="17">
        <v>3.7429999999999999</v>
      </c>
      <c r="AN536" s="18">
        <v>8.6720000000000006</v>
      </c>
      <c r="AO536" s="17">
        <f t="shared" si="305"/>
        <v>4.9290000000000003</v>
      </c>
      <c r="AP536" s="17">
        <v>0</v>
      </c>
      <c r="AQ536" s="18">
        <v>0</v>
      </c>
      <c r="AR536" s="17">
        <f t="shared" si="306"/>
        <v>0</v>
      </c>
      <c r="AS536" s="17">
        <v>0</v>
      </c>
      <c r="AT536" s="18">
        <v>0</v>
      </c>
      <c r="AU536" s="17">
        <f t="shared" si="307"/>
        <v>0</v>
      </c>
      <c r="AV536" s="17">
        <v>0.29099999999999998</v>
      </c>
      <c r="AW536" s="18">
        <v>0</v>
      </c>
      <c r="AX536" s="20">
        <f t="shared" si="308"/>
        <v>-0.29099999999999998</v>
      </c>
    </row>
    <row r="537" spans="2:50" x14ac:dyDescent="0.3">
      <c r="B537" s="16" t="s">
        <v>358</v>
      </c>
      <c r="C537" s="17">
        <v>0</v>
      </c>
      <c r="D537" s="18">
        <v>0</v>
      </c>
      <c r="E537" s="17">
        <f t="shared" si="293"/>
        <v>0</v>
      </c>
      <c r="F537" s="17">
        <v>35.73565</v>
      </c>
      <c r="G537" s="18">
        <v>18.725999999999999</v>
      </c>
      <c r="H537" s="17">
        <f t="shared" si="294"/>
        <v>-17.009650000000001</v>
      </c>
      <c r="I537" s="17">
        <v>0</v>
      </c>
      <c r="J537" s="18">
        <v>0</v>
      </c>
      <c r="K537" s="17">
        <f t="shared" si="295"/>
        <v>0</v>
      </c>
      <c r="L537" s="17">
        <v>0</v>
      </c>
      <c r="M537" s="18">
        <v>0</v>
      </c>
      <c r="N537" s="17">
        <f t="shared" si="296"/>
        <v>0</v>
      </c>
      <c r="O537" s="17">
        <v>0</v>
      </c>
      <c r="P537" s="18">
        <v>0</v>
      </c>
      <c r="Q537" s="17">
        <f t="shared" si="297"/>
        <v>0</v>
      </c>
      <c r="R537" s="17">
        <v>0</v>
      </c>
      <c r="S537" s="18">
        <v>0</v>
      </c>
      <c r="T537" s="17">
        <f t="shared" si="298"/>
        <v>0</v>
      </c>
      <c r="U537" s="17">
        <v>0</v>
      </c>
      <c r="V537" s="18">
        <v>0</v>
      </c>
      <c r="W537" s="17">
        <f t="shared" si="299"/>
        <v>0</v>
      </c>
      <c r="X537" s="17">
        <v>0</v>
      </c>
      <c r="Y537" s="18">
        <v>0</v>
      </c>
      <c r="Z537" s="17">
        <f t="shared" si="300"/>
        <v>0</v>
      </c>
      <c r="AA537" s="17">
        <v>0</v>
      </c>
      <c r="AB537" s="18">
        <v>0</v>
      </c>
      <c r="AC537" s="17">
        <f t="shared" si="301"/>
        <v>0</v>
      </c>
      <c r="AD537" s="17">
        <v>0.78200000000000003</v>
      </c>
      <c r="AE537" s="18">
        <v>0.37</v>
      </c>
      <c r="AF537" s="17">
        <f t="shared" si="302"/>
        <v>-0.41200000000000003</v>
      </c>
      <c r="AG537" s="17">
        <v>21.950800000000001</v>
      </c>
      <c r="AH537" s="18">
        <v>10.596</v>
      </c>
      <c r="AI537" s="17">
        <f t="shared" si="303"/>
        <v>-11.354800000000001</v>
      </c>
      <c r="AJ537" s="17">
        <v>0</v>
      </c>
      <c r="AK537" s="18">
        <v>0</v>
      </c>
      <c r="AL537" s="17">
        <f t="shared" si="304"/>
        <v>0</v>
      </c>
      <c r="AM537" s="17">
        <v>12.96485</v>
      </c>
      <c r="AN537" s="18">
        <v>7.76</v>
      </c>
      <c r="AO537" s="17">
        <f t="shared" si="305"/>
        <v>-5.2048500000000004</v>
      </c>
      <c r="AP537" s="17">
        <v>0</v>
      </c>
      <c r="AQ537" s="18">
        <v>0</v>
      </c>
      <c r="AR537" s="17">
        <f t="shared" si="306"/>
        <v>0</v>
      </c>
      <c r="AS537" s="17">
        <v>0</v>
      </c>
      <c r="AT537" s="18">
        <v>0</v>
      </c>
      <c r="AU537" s="17">
        <f t="shared" si="307"/>
        <v>0</v>
      </c>
      <c r="AV537" s="17">
        <v>3.7999999999999999E-2</v>
      </c>
      <c r="AW537" s="18">
        <v>0</v>
      </c>
      <c r="AX537" s="20">
        <f t="shared" si="308"/>
        <v>-3.7999999999999999E-2</v>
      </c>
    </row>
    <row r="538" spans="2:50" x14ac:dyDescent="0.3">
      <c r="B538" s="16" t="s">
        <v>318</v>
      </c>
      <c r="C538" s="17">
        <v>0</v>
      </c>
      <c r="D538" s="18">
        <v>0.36499999999999999</v>
      </c>
      <c r="E538" s="17">
        <f t="shared" si="293"/>
        <v>0.36499999999999999</v>
      </c>
      <c r="F538" s="17">
        <v>106.27500000000001</v>
      </c>
      <c r="G538" s="18">
        <v>161.57300000000001</v>
      </c>
      <c r="H538" s="17">
        <f t="shared" si="294"/>
        <v>55.298000000000002</v>
      </c>
      <c r="I538" s="17">
        <v>0</v>
      </c>
      <c r="J538" s="18">
        <v>0</v>
      </c>
      <c r="K538" s="17">
        <f t="shared" si="295"/>
        <v>0</v>
      </c>
      <c r="L538" s="17">
        <v>0</v>
      </c>
      <c r="M538" s="18">
        <v>0</v>
      </c>
      <c r="N538" s="17">
        <f t="shared" si="296"/>
        <v>0</v>
      </c>
      <c r="O538" s="17">
        <v>0</v>
      </c>
      <c r="P538" s="18">
        <v>0</v>
      </c>
      <c r="Q538" s="17">
        <f t="shared" si="297"/>
        <v>0</v>
      </c>
      <c r="R538" s="17">
        <v>0</v>
      </c>
      <c r="S538" s="18">
        <v>0</v>
      </c>
      <c r="T538" s="17">
        <f t="shared" si="298"/>
        <v>0</v>
      </c>
      <c r="U538" s="17">
        <v>0</v>
      </c>
      <c r="V538" s="18">
        <v>0</v>
      </c>
      <c r="W538" s="17">
        <f t="shared" si="299"/>
        <v>0</v>
      </c>
      <c r="X538" s="17">
        <v>0</v>
      </c>
      <c r="Y538" s="18">
        <v>0</v>
      </c>
      <c r="Z538" s="17">
        <f t="shared" si="300"/>
        <v>0</v>
      </c>
      <c r="AA538" s="17">
        <v>0</v>
      </c>
      <c r="AB538" s="18">
        <v>153.71799999999999</v>
      </c>
      <c r="AC538" s="17">
        <f t="shared" si="301"/>
        <v>153.71799999999999</v>
      </c>
      <c r="AD538" s="17">
        <v>0</v>
      </c>
      <c r="AE538" s="18">
        <v>1.2829999999999999</v>
      </c>
      <c r="AF538" s="17">
        <f t="shared" si="302"/>
        <v>1.2829999999999999</v>
      </c>
      <c r="AG538" s="17">
        <v>0</v>
      </c>
      <c r="AH538" s="18">
        <v>0</v>
      </c>
      <c r="AI538" s="17">
        <f t="shared" si="303"/>
        <v>0</v>
      </c>
      <c r="AJ538" s="17">
        <v>0</v>
      </c>
      <c r="AK538" s="18">
        <v>0</v>
      </c>
      <c r="AL538" s="17">
        <f t="shared" si="304"/>
        <v>0</v>
      </c>
      <c r="AM538" s="17">
        <v>105.91</v>
      </c>
      <c r="AN538" s="18">
        <v>6.9370000000000003</v>
      </c>
      <c r="AO538" s="17">
        <f t="shared" si="305"/>
        <v>-98.972999999999999</v>
      </c>
      <c r="AP538" s="17">
        <v>0</v>
      </c>
      <c r="AQ538" s="18">
        <v>0</v>
      </c>
      <c r="AR538" s="17">
        <f t="shared" si="306"/>
        <v>0</v>
      </c>
      <c r="AS538" s="17">
        <v>0</v>
      </c>
      <c r="AT538" s="18">
        <v>0</v>
      </c>
      <c r="AU538" s="17">
        <f t="shared" si="307"/>
        <v>0</v>
      </c>
      <c r="AV538" s="17">
        <v>0.36499999999999999</v>
      </c>
      <c r="AW538" s="18">
        <v>0</v>
      </c>
      <c r="AX538" s="20">
        <f t="shared" si="308"/>
        <v>-0.36499999999999999</v>
      </c>
    </row>
    <row r="539" spans="2:50" x14ac:dyDescent="0.3">
      <c r="B539" s="21" t="s">
        <v>537</v>
      </c>
      <c r="C539" s="22"/>
      <c r="D539" s="18">
        <v>0</v>
      </c>
      <c r="E539" s="22"/>
      <c r="F539" s="22"/>
      <c r="G539" s="18">
        <v>3.4</v>
      </c>
      <c r="H539" s="22"/>
      <c r="I539" s="22"/>
      <c r="J539" s="18">
        <v>0</v>
      </c>
      <c r="K539" s="22"/>
      <c r="L539" s="22"/>
      <c r="M539" s="18">
        <v>0</v>
      </c>
      <c r="N539" s="22"/>
      <c r="O539" s="22"/>
      <c r="P539" s="18">
        <v>0</v>
      </c>
      <c r="Q539" s="22"/>
      <c r="R539" s="22"/>
      <c r="S539" s="18">
        <v>0</v>
      </c>
      <c r="T539" s="22"/>
      <c r="U539" s="22"/>
      <c r="V539" s="18">
        <v>0</v>
      </c>
      <c r="W539" s="22"/>
      <c r="X539" s="22"/>
      <c r="Y539" s="18">
        <v>0</v>
      </c>
      <c r="Z539" s="22"/>
      <c r="AA539" s="22"/>
      <c r="AB539" s="18">
        <v>0</v>
      </c>
      <c r="AC539" s="22"/>
      <c r="AD539" s="22"/>
      <c r="AE539" s="18">
        <v>0</v>
      </c>
      <c r="AF539" s="22"/>
      <c r="AG539" s="22"/>
      <c r="AH539" s="18">
        <v>0</v>
      </c>
      <c r="AI539" s="22"/>
      <c r="AJ539" s="22"/>
      <c r="AK539" s="18">
        <v>0</v>
      </c>
      <c r="AL539" s="22"/>
      <c r="AM539" s="22"/>
      <c r="AN539" s="18">
        <v>3.4</v>
      </c>
      <c r="AO539" s="22"/>
      <c r="AP539" s="22"/>
      <c r="AQ539" s="18">
        <v>0</v>
      </c>
      <c r="AR539" s="22"/>
      <c r="AS539" s="22"/>
      <c r="AT539" s="18">
        <v>0</v>
      </c>
      <c r="AU539" s="22"/>
      <c r="AV539" s="22"/>
      <c r="AW539" s="18">
        <v>0</v>
      </c>
      <c r="AX539" s="23"/>
    </row>
    <row r="540" spans="2:50" x14ac:dyDescent="0.3">
      <c r="B540" s="16" t="s">
        <v>598</v>
      </c>
      <c r="C540" s="17">
        <v>0</v>
      </c>
      <c r="D540" s="18">
        <v>0.5</v>
      </c>
      <c r="E540" s="17">
        <f>D540-C540</f>
        <v>0.5</v>
      </c>
      <c r="F540" s="17">
        <v>2.1</v>
      </c>
      <c r="G540" s="18">
        <v>2.1960000000000002</v>
      </c>
      <c r="H540" s="17">
        <f>G540-F540</f>
        <v>9.6000000000000085E-2</v>
      </c>
      <c r="I540" s="17">
        <v>0</v>
      </c>
      <c r="J540" s="18">
        <v>0</v>
      </c>
      <c r="K540" s="17">
        <f>J540-I540</f>
        <v>0</v>
      </c>
      <c r="L540" s="17">
        <v>0</v>
      </c>
      <c r="M540" s="18">
        <v>0</v>
      </c>
      <c r="N540" s="17">
        <f t="shared" ref="N540:N548" si="309">M540-L540</f>
        <v>0</v>
      </c>
      <c r="O540" s="17">
        <v>0</v>
      </c>
      <c r="P540" s="18">
        <v>0</v>
      </c>
      <c r="Q540" s="17">
        <f>P540-O540</f>
        <v>0</v>
      </c>
      <c r="R540" s="17">
        <v>0</v>
      </c>
      <c r="S540" s="18">
        <v>0</v>
      </c>
      <c r="T540" s="17">
        <f>S540-R540</f>
        <v>0</v>
      </c>
      <c r="U540" s="17">
        <v>0</v>
      </c>
      <c r="V540" s="18">
        <v>0</v>
      </c>
      <c r="W540" s="17">
        <f>V540-U540</f>
        <v>0</v>
      </c>
      <c r="X540" s="17">
        <v>0</v>
      </c>
      <c r="Y540" s="18">
        <v>0</v>
      </c>
      <c r="Z540" s="17">
        <f>Y540-X540</f>
        <v>0</v>
      </c>
      <c r="AA540" s="17">
        <v>0</v>
      </c>
      <c r="AB540" s="18">
        <v>0</v>
      </c>
      <c r="AC540" s="17">
        <f>AB540-AA540</f>
        <v>0</v>
      </c>
      <c r="AD540" s="17">
        <v>0</v>
      </c>
      <c r="AE540" s="18">
        <v>0</v>
      </c>
      <c r="AF540" s="17">
        <f>AE540-AD540</f>
        <v>0</v>
      </c>
      <c r="AG540" s="17">
        <v>0.11</v>
      </c>
      <c r="AH540" s="18">
        <v>0.14599999999999999</v>
      </c>
      <c r="AI540" s="17">
        <f>AH540-AG540</f>
        <v>3.599999999999999E-2</v>
      </c>
      <c r="AJ540" s="17">
        <v>0</v>
      </c>
      <c r="AK540" s="18">
        <v>0</v>
      </c>
      <c r="AL540" s="17">
        <f>AK540-AJ540</f>
        <v>0</v>
      </c>
      <c r="AM540" s="17">
        <v>1.99</v>
      </c>
      <c r="AN540" s="18">
        <v>1.8</v>
      </c>
      <c r="AO540" s="17">
        <f>AN540-AM540</f>
        <v>-0.18999999999999995</v>
      </c>
      <c r="AP540" s="17">
        <v>0</v>
      </c>
      <c r="AQ540" s="18">
        <v>0.75</v>
      </c>
      <c r="AR540" s="17">
        <f>AQ540-AP540</f>
        <v>0.75</v>
      </c>
      <c r="AS540" s="17">
        <v>0</v>
      </c>
      <c r="AT540" s="18">
        <v>0</v>
      </c>
      <c r="AU540" s="17">
        <f>AT540-AS540</f>
        <v>0</v>
      </c>
      <c r="AV540" s="17">
        <v>0</v>
      </c>
      <c r="AW540" s="18">
        <v>0.75</v>
      </c>
      <c r="AX540" s="20">
        <f>AW540-AV540</f>
        <v>0.75</v>
      </c>
    </row>
    <row r="541" spans="2:50" x14ac:dyDescent="0.3">
      <c r="B541" s="16" t="s">
        <v>521</v>
      </c>
      <c r="C541" s="17">
        <v>8.77</v>
      </c>
      <c r="D541" s="18">
        <v>4.1070000000000002</v>
      </c>
      <c r="E541" s="17">
        <f>D541-C541</f>
        <v>-4.6629999999999994</v>
      </c>
      <c r="F541" s="17">
        <v>97209.137000000002</v>
      </c>
      <c r="G541" s="18">
        <v>6379.4110000000001</v>
      </c>
      <c r="H541" s="17">
        <f>G541-F541</f>
        <v>-90829.725999999995</v>
      </c>
      <c r="I541" s="17">
        <v>0</v>
      </c>
      <c r="J541" s="18">
        <v>0</v>
      </c>
      <c r="K541" s="17">
        <f>J541-I541</f>
        <v>0</v>
      </c>
      <c r="L541" s="17">
        <v>0</v>
      </c>
      <c r="M541" s="18">
        <v>0</v>
      </c>
      <c r="N541" s="17">
        <f t="shared" si="309"/>
        <v>0</v>
      </c>
      <c r="O541" s="17">
        <v>0</v>
      </c>
      <c r="P541" s="18">
        <v>0</v>
      </c>
      <c r="Q541" s="17">
        <f>P541-O541</f>
        <v>0</v>
      </c>
      <c r="R541" s="17">
        <v>97188.476999999999</v>
      </c>
      <c r="S541" s="18">
        <v>6355.2619999999997</v>
      </c>
      <c r="T541" s="17">
        <f>S541-R541</f>
        <v>-90833.214999999997</v>
      </c>
      <c r="U541" s="17">
        <v>0</v>
      </c>
      <c r="V541" s="18">
        <v>0</v>
      </c>
      <c r="W541" s="17">
        <f>V541-U541</f>
        <v>0</v>
      </c>
      <c r="X541" s="17">
        <v>0</v>
      </c>
      <c r="Y541" s="18">
        <v>0</v>
      </c>
      <c r="Z541" s="17">
        <f>Y541-X541</f>
        <v>0</v>
      </c>
      <c r="AA541" s="17">
        <v>0</v>
      </c>
      <c r="AB541" s="18">
        <v>0</v>
      </c>
      <c r="AC541" s="17">
        <f>AB541-AA541</f>
        <v>0</v>
      </c>
      <c r="AD541" s="17">
        <v>0.1</v>
      </c>
      <c r="AE541" s="18">
        <v>0.10199999999999999</v>
      </c>
      <c r="AF541" s="17">
        <f>AE541-AD541</f>
        <v>1.9999999999999879E-3</v>
      </c>
      <c r="AG541" s="17">
        <v>5.4109999999999996</v>
      </c>
      <c r="AH541" s="18">
        <v>1.6259999999999999</v>
      </c>
      <c r="AI541" s="17">
        <f>AH541-AG541</f>
        <v>-3.7849999999999997</v>
      </c>
      <c r="AJ541" s="17">
        <v>19.821000000000002</v>
      </c>
      <c r="AK541" s="18">
        <v>11.093999999999999</v>
      </c>
      <c r="AL541" s="17">
        <f>AK541-AJ541</f>
        <v>-8.7270000000000021</v>
      </c>
      <c r="AM541" s="17">
        <v>0</v>
      </c>
      <c r="AN541" s="18">
        <v>1.724</v>
      </c>
      <c r="AO541" s="17">
        <f>AN541-AM541</f>
        <v>1.724</v>
      </c>
      <c r="AP541" s="17">
        <v>0</v>
      </c>
      <c r="AQ541" s="18">
        <v>0</v>
      </c>
      <c r="AR541" s="17">
        <f>AQ541-AP541</f>
        <v>0</v>
      </c>
      <c r="AS541" s="17">
        <v>0</v>
      </c>
      <c r="AT541" s="18">
        <v>0</v>
      </c>
      <c r="AU541" s="17">
        <f>AT541-AS541</f>
        <v>0</v>
      </c>
      <c r="AV541" s="17">
        <v>4.0979999999999999</v>
      </c>
      <c r="AW541" s="18">
        <v>13.712</v>
      </c>
      <c r="AX541" s="20">
        <f>AW541-AV541</f>
        <v>9.6140000000000008</v>
      </c>
    </row>
    <row r="542" spans="2:50" x14ac:dyDescent="0.3">
      <c r="B542" s="16" t="s">
        <v>71</v>
      </c>
      <c r="C542" s="17">
        <v>0</v>
      </c>
      <c r="D542" s="18">
        <v>0</v>
      </c>
      <c r="E542" s="17">
        <f>D542-C542</f>
        <v>0</v>
      </c>
      <c r="F542" s="17">
        <v>18.454190000000001</v>
      </c>
      <c r="G542" s="18">
        <v>1.466</v>
      </c>
      <c r="H542" s="17">
        <f>G542-F542</f>
        <v>-16.988189999999999</v>
      </c>
      <c r="I542" s="17">
        <v>0</v>
      </c>
      <c r="J542" s="18">
        <v>0</v>
      </c>
      <c r="K542" s="17">
        <f>J542-I542</f>
        <v>0</v>
      </c>
      <c r="L542" s="17">
        <v>0</v>
      </c>
      <c r="M542" s="18">
        <v>0</v>
      </c>
      <c r="N542" s="17">
        <f t="shared" si="309"/>
        <v>0</v>
      </c>
      <c r="O542" s="17">
        <v>0</v>
      </c>
      <c r="P542" s="18">
        <v>0</v>
      </c>
      <c r="Q542" s="17">
        <f>P542-O542</f>
        <v>0</v>
      </c>
      <c r="R542" s="17">
        <v>0</v>
      </c>
      <c r="S542" s="18">
        <v>0</v>
      </c>
      <c r="T542" s="17">
        <f>S542-R542</f>
        <v>0</v>
      </c>
      <c r="U542" s="17">
        <v>0</v>
      </c>
      <c r="V542" s="18">
        <v>0</v>
      </c>
      <c r="W542" s="17">
        <f>V542-U542</f>
        <v>0</v>
      </c>
      <c r="X542" s="17">
        <v>0</v>
      </c>
      <c r="Y542" s="18">
        <v>0</v>
      </c>
      <c r="Z542" s="17">
        <f>Y542-X542</f>
        <v>0</v>
      </c>
      <c r="AA542" s="17">
        <v>0</v>
      </c>
      <c r="AB542" s="18">
        <v>0</v>
      </c>
      <c r="AC542" s="17">
        <f>AB542-AA542</f>
        <v>0</v>
      </c>
      <c r="AD542" s="17">
        <v>0</v>
      </c>
      <c r="AE542" s="18">
        <v>2.5000000000000001E-2</v>
      </c>
      <c r="AF542" s="17">
        <f>AE542-AD542</f>
        <v>2.5000000000000001E-2</v>
      </c>
      <c r="AG542" s="17">
        <v>6.1900000000000002E-3</v>
      </c>
      <c r="AH542" s="18">
        <v>1E-3</v>
      </c>
      <c r="AI542" s="17">
        <f>AH542-AG542</f>
        <v>-5.1900000000000002E-3</v>
      </c>
      <c r="AJ542" s="17">
        <v>0</v>
      </c>
      <c r="AK542" s="18">
        <v>0</v>
      </c>
      <c r="AL542" s="17">
        <f>AK542-AJ542</f>
        <v>0</v>
      </c>
      <c r="AM542" s="17">
        <v>18.448</v>
      </c>
      <c r="AN542" s="18">
        <v>1.44</v>
      </c>
      <c r="AO542" s="17">
        <f>AN542-AM542</f>
        <v>-17.007999999999999</v>
      </c>
      <c r="AP542" s="17">
        <v>0</v>
      </c>
      <c r="AQ542" s="18">
        <v>0</v>
      </c>
      <c r="AR542" s="17">
        <f>AQ542-AP542</f>
        <v>0</v>
      </c>
      <c r="AS542" s="17">
        <v>0</v>
      </c>
      <c r="AT542" s="18">
        <v>0</v>
      </c>
      <c r="AU542" s="17">
        <f>AT542-AS542</f>
        <v>0</v>
      </c>
      <c r="AV542" s="17">
        <v>0</v>
      </c>
      <c r="AW542" s="18">
        <v>0</v>
      </c>
      <c r="AX542" s="20">
        <f>AW542-AV542</f>
        <v>0</v>
      </c>
    </row>
    <row r="543" spans="2:50" x14ac:dyDescent="0.3">
      <c r="B543" s="16" t="s">
        <v>557</v>
      </c>
      <c r="C543" s="17">
        <v>0</v>
      </c>
      <c r="D543" s="18">
        <v>0</v>
      </c>
      <c r="E543" s="17">
        <f>D543-C543</f>
        <v>0</v>
      </c>
      <c r="F543" s="17">
        <v>2.5950000000000002</v>
      </c>
      <c r="G543" s="18">
        <v>3.9820000000000002</v>
      </c>
      <c r="H543" s="17">
        <f>G543-F543</f>
        <v>1.387</v>
      </c>
      <c r="I543" s="17">
        <v>0</v>
      </c>
      <c r="J543" s="18">
        <v>0</v>
      </c>
      <c r="K543" s="17">
        <f>J543-I543</f>
        <v>0</v>
      </c>
      <c r="L543" s="17">
        <v>0</v>
      </c>
      <c r="M543" s="18">
        <v>0</v>
      </c>
      <c r="N543" s="17">
        <f t="shared" si="309"/>
        <v>0</v>
      </c>
      <c r="O543" s="17">
        <v>0</v>
      </c>
      <c r="P543" s="18">
        <v>0</v>
      </c>
      <c r="Q543" s="17">
        <f>P543-O543</f>
        <v>0</v>
      </c>
      <c r="R543" s="17">
        <v>0</v>
      </c>
      <c r="S543" s="18">
        <v>0</v>
      </c>
      <c r="T543" s="17">
        <f>S543-R543</f>
        <v>0</v>
      </c>
      <c r="U543" s="17">
        <v>0</v>
      </c>
      <c r="V543" s="18">
        <v>0</v>
      </c>
      <c r="W543" s="17">
        <f>V543-U543</f>
        <v>0</v>
      </c>
      <c r="X543" s="17">
        <v>0</v>
      </c>
      <c r="Y543" s="18">
        <v>0</v>
      </c>
      <c r="Z543" s="17">
        <f>Y543-X543</f>
        <v>0</v>
      </c>
      <c r="AA543" s="17">
        <v>0</v>
      </c>
      <c r="AB543" s="18">
        <v>0</v>
      </c>
      <c r="AC543" s="17">
        <f>AB543-AA543</f>
        <v>0</v>
      </c>
      <c r="AD543" s="17">
        <v>0</v>
      </c>
      <c r="AE543" s="18">
        <v>0</v>
      </c>
      <c r="AF543" s="17">
        <f>AE543-AD543</f>
        <v>0</v>
      </c>
      <c r="AG543" s="17">
        <v>0</v>
      </c>
      <c r="AH543" s="18">
        <v>1.9E-2</v>
      </c>
      <c r="AI543" s="17">
        <f>AH543-AG543</f>
        <v>1.9E-2</v>
      </c>
      <c r="AJ543" s="17">
        <v>2.5950000000000002</v>
      </c>
      <c r="AK543" s="18">
        <v>2.6629999999999998</v>
      </c>
      <c r="AL543" s="17">
        <f>AK543-AJ543</f>
        <v>6.7999999999999616E-2</v>
      </c>
      <c r="AM543" s="17">
        <v>0</v>
      </c>
      <c r="AN543" s="18">
        <v>1.3</v>
      </c>
      <c r="AO543" s="17">
        <f>AN543-AM543</f>
        <v>1.3</v>
      </c>
      <c r="AP543" s="17">
        <v>0</v>
      </c>
      <c r="AQ543" s="18">
        <v>0</v>
      </c>
      <c r="AR543" s="17">
        <f>AQ543-AP543</f>
        <v>0</v>
      </c>
      <c r="AS543" s="17">
        <v>0</v>
      </c>
      <c r="AT543" s="18">
        <v>0</v>
      </c>
      <c r="AU543" s="17">
        <f>AT543-AS543</f>
        <v>0</v>
      </c>
      <c r="AV543" s="17">
        <v>0</v>
      </c>
      <c r="AW543" s="18">
        <v>0</v>
      </c>
      <c r="AX543" s="20">
        <f>AW543-AV543</f>
        <v>0</v>
      </c>
    </row>
    <row r="544" spans="2:50" x14ac:dyDescent="0.3">
      <c r="B544" s="21" t="s">
        <v>277</v>
      </c>
      <c r="C544" s="22"/>
      <c r="D544" s="18">
        <v>0</v>
      </c>
      <c r="E544" s="22"/>
      <c r="F544" s="22"/>
      <c r="G544" s="18">
        <v>1.0329999999999999</v>
      </c>
      <c r="H544" s="22"/>
      <c r="I544" s="22"/>
      <c r="J544" s="18">
        <v>0</v>
      </c>
      <c r="K544" s="22"/>
      <c r="L544" s="22"/>
      <c r="M544" s="18">
        <v>0</v>
      </c>
      <c r="N544" s="18">
        <f t="shared" si="309"/>
        <v>0</v>
      </c>
      <c r="O544" s="22"/>
      <c r="P544" s="18">
        <v>0</v>
      </c>
      <c r="Q544" s="22"/>
      <c r="R544" s="22"/>
      <c r="S544" s="18">
        <v>0</v>
      </c>
      <c r="T544" s="22"/>
      <c r="U544" s="22"/>
      <c r="V544" s="18">
        <v>0</v>
      </c>
      <c r="W544" s="22"/>
      <c r="X544" s="22"/>
      <c r="Y544" s="18">
        <v>0</v>
      </c>
      <c r="Z544" s="22"/>
      <c r="AA544" s="22"/>
      <c r="AB544" s="18">
        <v>0</v>
      </c>
      <c r="AC544" s="22"/>
      <c r="AD544" s="22"/>
      <c r="AE544" s="18">
        <v>0</v>
      </c>
      <c r="AF544" s="22"/>
      <c r="AG544" s="22"/>
      <c r="AH544" s="18">
        <v>0</v>
      </c>
      <c r="AI544" s="22"/>
      <c r="AJ544" s="22"/>
      <c r="AK544" s="18">
        <v>0</v>
      </c>
      <c r="AL544" s="22"/>
      <c r="AM544" s="22"/>
      <c r="AN544" s="18">
        <v>1.0329999999999999</v>
      </c>
      <c r="AO544" s="22"/>
      <c r="AP544" s="22"/>
      <c r="AQ544" s="18">
        <v>0</v>
      </c>
      <c r="AR544" s="22"/>
      <c r="AS544" s="22"/>
      <c r="AT544" s="18">
        <v>0</v>
      </c>
      <c r="AU544" s="22"/>
      <c r="AV544" s="22"/>
      <c r="AW544" s="18">
        <v>0</v>
      </c>
      <c r="AX544" s="23"/>
    </row>
    <row r="545" spans="2:50" x14ac:dyDescent="0.3">
      <c r="B545" s="16" t="s">
        <v>258</v>
      </c>
      <c r="C545" s="17">
        <v>0.68189999999999995</v>
      </c>
      <c r="D545" s="18">
        <v>0</v>
      </c>
      <c r="E545" s="17">
        <f>D545-C545</f>
        <v>-0.68189999999999995</v>
      </c>
      <c r="F545" s="17">
        <v>2666.5163499999999</v>
      </c>
      <c r="G545" s="18">
        <v>53.637</v>
      </c>
      <c r="H545" s="17">
        <f>G545-F545</f>
        <v>-2612.8793499999997</v>
      </c>
      <c r="I545" s="17">
        <v>37.799999999999997</v>
      </c>
      <c r="J545" s="18">
        <v>0</v>
      </c>
      <c r="K545" s="17">
        <f>J545-I545</f>
        <v>-37.799999999999997</v>
      </c>
      <c r="L545" s="17">
        <v>0</v>
      </c>
      <c r="M545" s="18">
        <v>0</v>
      </c>
      <c r="N545" s="17">
        <f t="shared" si="309"/>
        <v>0</v>
      </c>
      <c r="O545" s="17">
        <v>0</v>
      </c>
      <c r="P545" s="18">
        <v>0</v>
      </c>
      <c r="Q545" s="17">
        <f>P545-O545</f>
        <v>0</v>
      </c>
      <c r="R545" s="17">
        <v>337.072</v>
      </c>
      <c r="S545" s="18">
        <v>0</v>
      </c>
      <c r="T545" s="17">
        <f>S545-R545</f>
        <v>-337.072</v>
      </c>
      <c r="U545" s="17">
        <v>70.816000000000003</v>
      </c>
      <c r="V545" s="18">
        <v>0</v>
      </c>
      <c r="W545" s="17">
        <f>V545-U545</f>
        <v>-70.816000000000003</v>
      </c>
      <c r="X545" s="17">
        <v>4.4999999999999998E-2</v>
      </c>
      <c r="Y545" s="18">
        <v>0</v>
      </c>
      <c r="Z545" s="17">
        <f>Y545-X545</f>
        <v>-4.4999999999999998E-2</v>
      </c>
      <c r="AA545" s="17">
        <v>233.494</v>
      </c>
      <c r="AB545" s="18">
        <v>0</v>
      </c>
      <c r="AC545" s="17">
        <f>AB545-AA545</f>
        <v>-233.494</v>
      </c>
      <c r="AD545" s="17">
        <v>108.883</v>
      </c>
      <c r="AE545" s="18">
        <v>0.82</v>
      </c>
      <c r="AF545" s="17">
        <f>AE545-AD545</f>
        <v>-108.063</v>
      </c>
      <c r="AG545" s="17">
        <v>0.40870000000000001</v>
      </c>
      <c r="AH545" s="18">
        <v>0.02</v>
      </c>
      <c r="AI545" s="17">
        <f>AH545-AG545</f>
        <v>-0.38869999999999999</v>
      </c>
      <c r="AJ545" s="17">
        <v>8.6990499999999997</v>
      </c>
      <c r="AK545" s="18">
        <v>0.56000000000000005</v>
      </c>
      <c r="AL545" s="17">
        <f>AK545-AJ545</f>
        <v>-8.1390499999999992</v>
      </c>
      <c r="AM545" s="17">
        <v>2015.5415</v>
      </c>
      <c r="AN545" s="18">
        <v>1.0249999999999999</v>
      </c>
      <c r="AO545" s="17">
        <f>AN545-AM545</f>
        <v>-2014.5165</v>
      </c>
      <c r="AP545" s="17">
        <v>0</v>
      </c>
      <c r="AQ545" s="18">
        <v>0</v>
      </c>
      <c r="AR545" s="17">
        <f>AQ545-AP545</f>
        <v>0</v>
      </c>
      <c r="AS545" s="17">
        <v>0</v>
      </c>
      <c r="AT545" s="18">
        <v>0</v>
      </c>
      <c r="AU545" s="17">
        <f>AT545-AS545</f>
        <v>0</v>
      </c>
      <c r="AV545" s="17">
        <v>0.85499999999999998</v>
      </c>
      <c r="AW545" s="18">
        <v>51.212000000000003</v>
      </c>
      <c r="AX545" s="20">
        <f>AW545-AV545</f>
        <v>50.357000000000006</v>
      </c>
    </row>
    <row r="546" spans="2:50" x14ac:dyDescent="0.3">
      <c r="B546" s="16" t="s">
        <v>133</v>
      </c>
      <c r="C546" s="17">
        <v>54.594005000000003</v>
      </c>
      <c r="D546" s="18">
        <v>0</v>
      </c>
      <c r="E546" s="17">
        <f>D546-C546</f>
        <v>-54.594005000000003</v>
      </c>
      <c r="F546" s="17">
        <v>1379.7791500000001</v>
      </c>
      <c r="G546" s="18">
        <v>0.61299999999999999</v>
      </c>
      <c r="H546" s="17">
        <f>G546-F546</f>
        <v>-1379.16615</v>
      </c>
      <c r="I546" s="17">
        <v>2125.4560000000001</v>
      </c>
      <c r="J546" s="18">
        <v>0</v>
      </c>
      <c r="K546" s="17">
        <f>J546-I546</f>
        <v>-2125.4560000000001</v>
      </c>
      <c r="L546" s="17">
        <v>0</v>
      </c>
      <c r="M546" s="18">
        <v>0</v>
      </c>
      <c r="N546" s="17">
        <f t="shared" si="309"/>
        <v>0</v>
      </c>
      <c r="O546" s="17">
        <v>0</v>
      </c>
      <c r="P546" s="18">
        <v>0</v>
      </c>
      <c r="Q546" s="17">
        <f>P546-O546</f>
        <v>0</v>
      </c>
      <c r="R546" s="17">
        <v>9.8620000000000001</v>
      </c>
      <c r="S546" s="18">
        <v>0</v>
      </c>
      <c r="T546" s="17">
        <f>S546-R546</f>
        <v>-9.8620000000000001</v>
      </c>
      <c r="U546" s="17">
        <v>0.23</v>
      </c>
      <c r="V546" s="18">
        <v>0</v>
      </c>
      <c r="W546" s="17">
        <f>V546-U546</f>
        <v>-0.23</v>
      </c>
      <c r="X546" s="17">
        <v>0</v>
      </c>
      <c r="Y546" s="18">
        <v>0</v>
      </c>
      <c r="Z546" s="17">
        <f>Y546-X546</f>
        <v>0</v>
      </c>
      <c r="AA546" s="17">
        <v>0</v>
      </c>
      <c r="AB546" s="18">
        <v>0</v>
      </c>
      <c r="AC546" s="17">
        <f>AB546-AA546</f>
        <v>0</v>
      </c>
      <c r="AD546" s="17">
        <v>2573.4674</v>
      </c>
      <c r="AE546" s="18">
        <v>0</v>
      </c>
      <c r="AF546" s="17">
        <f>AE546-AD546</f>
        <v>-2573.4674</v>
      </c>
      <c r="AG546" s="17">
        <v>4.2911999999999999</v>
      </c>
      <c r="AH546" s="18">
        <v>0</v>
      </c>
      <c r="AI546" s="17">
        <f>AH546-AG546</f>
        <v>-4.2911999999999999</v>
      </c>
      <c r="AJ546" s="17">
        <v>6.08005</v>
      </c>
      <c r="AK546" s="18">
        <v>0</v>
      </c>
      <c r="AL546" s="17">
        <f>AK546-AJ546</f>
        <v>-6.08005</v>
      </c>
      <c r="AM546" s="17">
        <v>924.13419999999996</v>
      </c>
      <c r="AN546" s="18">
        <v>0.51300000000000001</v>
      </c>
      <c r="AO546" s="17">
        <f>AN546-AM546</f>
        <v>-923.62119999999993</v>
      </c>
      <c r="AP546" s="17">
        <v>0.6</v>
      </c>
      <c r="AQ546" s="18">
        <v>0.1</v>
      </c>
      <c r="AR546" s="17">
        <f>AQ546-AP546</f>
        <v>-0.5</v>
      </c>
      <c r="AS546" s="17">
        <v>0</v>
      </c>
      <c r="AT546" s="18">
        <v>0</v>
      </c>
      <c r="AU546" s="17">
        <f>AT546-AS546</f>
        <v>0</v>
      </c>
      <c r="AV546" s="17">
        <v>41.994304999999997</v>
      </c>
      <c r="AW546" s="18">
        <v>0.1</v>
      </c>
      <c r="AX546" s="20">
        <f>AW546-AV546</f>
        <v>-41.894304999999996</v>
      </c>
    </row>
    <row r="547" spans="2:50" x14ac:dyDescent="0.3">
      <c r="B547" s="16" t="s">
        <v>91</v>
      </c>
      <c r="C547" s="17">
        <v>110997.9</v>
      </c>
      <c r="D547" s="18">
        <v>110997.9</v>
      </c>
      <c r="E547" s="17">
        <f>D547-C547</f>
        <v>0</v>
      </c>
      <c r="F547" s="17">
        <v>73.69</v>
      </c>
      <c r="G547" s="18">
        <v>35.624000000000002</v>
      </c>
      <c r="H547" s="17">
        <f>G547-F547</f>
        <v>-38.065999999999995</v>
      </c>
      <c r="I547" s="17">
        <v>0</v>
      </c>
      <c r="J547" s="18">
        <v>0</v>
      </c>
      <c r="K547" s="17">
        <f>J547-I547</f>
        <v>0</v>
      </c>
      <c r="L547" s="17">
        <v>0</v>
      </c>
      <c r="M547" s="18">
        <v>0</v>
      </c>
      <c r="N547" s="17">
        <f t="shared" si="309"/>
        <v>0</v>
      </c>
      <c r="O547" s="17">
        <v>0</v>
      </c>
      <c r="P547" s="18">
        <v>0</v>
      </c>
      <c r="Q547" s="17">
        <f>P547-O547</f>
        <v>0</v>
      </c>
      <c r="R547" s="17">
        <v>0</v>
      </c>
      <c r="S547" s="18">
        <v>0</v>
      </c>
      <c r="T547" s="17">
        <f>S547-R547</f>
        <v>0</v>
      </c>
      <c r="U547" s="17">
        <v>0</v>
      </c>
      <c r="V547" s="18">
        <v>0</v>
      </c>
      <c r="W547" s="17">
        <f>V547-U547</f>
        <v>0</v>
      </c>
      <c r="X547" s="17">
        <v>0</v>
      </c>
      <c r="Y547" s="18">
        <v>0</v>
      </c>
      <c r="Z547" s="17">
        <f>Y547-X547</f>
        <v>0</v>
      </c>
      <c r="AA547" s="17">
        <v>0</v>
      </c>
      <c r="AB547" s="18">
        <v>0</v>
      </c>
      <c r="AC547" s="17">
        <f>AB547-AA547</f>
        <v>0</v>
      </c>
      <c r="AD547" s="17">
        <v>30</v>
      </c>
      <c r="AE547" s="18">
        <v>0</v>
      </c>
      <c r="AF547" s="17">
        <f>AE547-AD547</f>
        <v>-30</v>
      </c>
      <c r="AG547" s="17">
        <v>0</v>
      </c>
      <c r="AH547" s="18">
        <v>0</v>
      </c>
      <c r="AI547" s="17">
        <f>AH547-AG547</f>
        <v>0</v>
      </c>
      <c r="AJ547" s="17">
        <v>0</v>
      </c>
      <c r="AK547" s="18">
        <v>0</v>
      </c>
      <c r="AL547" s="17">
        <f>AK547-AJ547</f>
        <v>0</v>
      </c>
      <c r="AM547" s="17">
        <v>0</v>
      </c>
      <c r="AN547" s="18">
        <v>0.02</v>
      </c>
      <c r="AO547" s="17">
        <f>AN547-AM547</f>
        <v>0.02</v>
      </c>
      <c r="AP547" s="17">
        <v>0</v>
      </c>
      <c r="AQ547" s="18">
        <v>0</v>
      </c>
      <c r="AR547" s="17">
        <f>AQ547-AP547</f>
        <v>0</v>
      </c>
      <c r="AS547" s="17">
        <v>0</v>
      </c>
      <c r="AT547" s="18">
        <v>0</v>
      </c>
      <c r="AU547" s="17">
        <f>AT547-AS547</f>
        <v>0</v>
      </c>
      <c r="AV547" s="17">
        <v>111041.59</v>
      </c>
      <c r="AW547" s="18">
        <v>111033.504</v>
      </c>
      <c r="AX547" s="20">
        <f>AW547-AV547</f>
        <v>-8.0859999999956926</v>
      </c>
    </row>
    <row r="548" spans="2:50" x14ac:dyDescent="0.3">
      <c r="B548" s="16" t="s">
        <v>586</v>
      </c>
      <c r="C548" s="17">
        <v>0</v>
      </c>
      <c r="D548" s="18">
        <v>0</v>
      </c>
      <c r="E548" s="17">
        <f>D548-C548</f>
        <v>0</v>
      </c>
      <c r="F548" s="17">
        <v>49.9</v>
      </c>
      <c r="G548" s="18">
        <v>3.5230000000000001</v>
      </c>
      <c r="H548" s="17">
        <f>G548-F548</f>
        <v>-46.376999999999995</v>
      </c>
      <c r="I548" s="17">
        <v>0</v>
      </c>
      <c r="J548" s="18">
        <v>0</v>
      </c>
      <c r="K548" s="17">
        <f>J548-I548</f>
        <v>0</v>
      </c>
      <c r="L548" s="17">
        <v>0</v>
      </c>
      <c r="M548" s="18">
        <v>0</v>
      </c>
      <c r="N548" s="17">
        <f t="shared" si="309"/>
        <v>0</v>
      </c>
      <c r="O548" s="17">
        <v>0</v>
      </c>
      <c r="P548" s="18">
        <v>0</v>
      </c>
      <c r="Q548" s="17">
        <f>P548-O548</f>
        <v>0</v>
      </c>
      <c r="R548" s="17">
        <v>0</v>
      </c>
      <c r="S548" s="18">
        <v>0.52300000000000002</v>
      </c>
      <c r="T548" s="17">
        <f>S548-R548</f>
        <v>0.52300000000000002</v>
      </c>
      <c r="U548" s="17">
        <v>0</v>
      </c>
      <c r="V548" s="18">
        <v>0</v>
      </c>
      <c r="W548" s="17">
        <f>V548-U548</f>
        <v>0</v>
      </c>
      <c r="X548" s="17">
        <v>3</v>
      </c>
      <c r="Y548" s="18">
        <v>3</v>
      </c>
      <c r="Z548" s="17">
        <f>Y548-X548</f>
        <v>0</v>
      </c>
      <c r="AA548" s="17">
        <v>0</v>
      </c>
      <c r="AB548" s="18">
        <v>0</v>
      </c>
      <c r="AC548" s="17">
        <f>AB548-AA548</f>
        <v>0</v>
      </c>
      <c r="AD548" s="17">
        <v>0</v>
      </c>
      <c r="AE548" s="18">
        <v>0</v>
      </c>
      <c r="AF548" s="17">
        <f>AE548-AD548</f>
        <v>0</v>
      </c>
      <c r="AG548" s="17">
        <v>0</v>
      </c>
      <c r="AH548" s="18">
        <v>0</v>
      </c>
      <c r="AI548" s="17">
        <f>AH548-AG548</f>
        <v>0</v>
      </c>
      <c r="AJ548" s="17">
        <v>0</v>
      </c>
      <c r="AK548" s="18">
        <v>0</v>
      </c>
      <c r="AL548" s="17">
        <f>AK548-AJ548</f>
        <v>0</v>
      </c>
      <c r="AM548" s="17">
        <v>46.9</v>
      </c>
      <c r="AN548" s="18">
        <v>0</v>
      </c>
      <c r="AO548" s="17">
        <f>AN548-AM548</f>
        <v>-46.9</v>
      </c>
      <c r="AP548" s="17">
        <v>0</v>
      </c>
      <c r="AQ548" s="18">
        <v>0</v>
      </c>
      <c r="AR548" s="17">
        <f>AQ548-AP548</f>
        <v>0</v>
      </c>
      <c r="AS548" s="17">
        <v>0</v>
      </c>
      <c r="AT548" s="18">
        <v>0</v>
      </c>
      <c r="AU548" s="17">
        <f>AT548-AS548</f>
        <v>0</v>
      </c>
      <c r="AV548" s="17">
        <v>0</v>
      </c>
      <c r="AW548" s="18">
        <v>0</v>
      </c>
      <c r="AX548" s="20">
        <f>AW548-AV548</f>
        <v>0</v>
      </c>
    </row>
    <row r="549" spans="2:50" x14ac:dyDescent="0.3">
      <c r="B549" s="16" t="s">
        <v>175</v>
      </c>
      <c r="C549" s="17">
        <v>79416855.341000006</v>
      </c>
      <c r="D549" s="19"/>
      <c r="E549" s="19"/>
      <c r="F549" s="17">
        <v>9449169.6386459991</v>
      </c>
      <c r="G549" s="19"/>
      <c r="H549" s="19"/>
      <c r="I549" s="17">
        <v>14886.596</v>
      </c>
      <c r="J549" s="19"/>
      <c r="K549" s="19"/>
      <c r="L549" s="17">
        <v>0</v>
      </c>
      <c r="M549" s="19"/>
      <c r="N549" s="19"/>
      <c r="O549" s="17">
        <v>0</v>
      </c>
      <c r="P549" s="19"/>
      <c r="Q549" s="19"/>
      <c r="R549" s="17">
        <v>9890886.1988999993</v>
      </c>
      <c r="S549" s="19"/>
      <c r="T549" s="19"/>
      <c r="U549" s="17">
        <v>524.38</v>
      </c>
      <c r="V549" s="19"/>
      <c r="W549" s="19"/>
      <c r="X549" s="17">
        <v>77.561499999999995</v>
      </c>
      <c r="Y549" s="19"/>
      <c r="Z549" s="19"/>
      <c r="AA549" s="17">
        <v>0.79759999999999998</v>
      </c>
      <c r="AB549" s="19"/>
      <c r="AC549" s="19"/>
      <c r="AD549" s="17">
        <v>6606.0005730000003</v>
      </c>
      <c r="AE549" s="19"/>
      <c r="AF549" s="19"/>
      <c r="AG549" s="17">
        <v>58.020952999999999</v>
      </c>
      <c r="AH549" s="19"/>
      <c r="AI549" s="19"/>
      <c r="AJ549" s="17">
        <v>1.9982</v>
      </c>
      <c r="AK549" s="19"/>
      <c r="AL549" s="19"/>
      <c r="AM549" s="17">
        <v>1252.95912</v>
      </c>
      <c r="AN549" s="19"/>
      <c r="AO549" s="19"/>
      <c r="AP549" s="17">
        <v>0.25</v>
      </c>
      <c r="AQ549" s="19"/>
      <c r="AR549" s="19"/>
      <c r="AS549" s="17">
        <v>14889.996999999999</v>
      </c>
      <c r="AT549" s="19"/>
      <c r="AU549" s="19"/>
      <c r="AV549" s="17">
        <v>78967138.041800007</v>
      </c>
      <c r="AW549" s="19"/>
      <c r="AX549" s="19"/>
    </row>
    <row r="550" spans="2:50" x14ac:dyDescent="0.3">
      <c r="B550" s="16" t="s">
        <v>285</v>
      </c>
      <c r="C550" s="17">
        <v>15685934.338300001</v>
      </c>
      <c r="D550" s="19"/>
      <c r="E550" s="19"/>
      <c r="F550" s="17">
        <v>268833.11799300002</v>
      </c>
      <c r="G550" s="19"/>
      <c r="H550" s="19"/>
      <c r="I550" s="17">
        <v>4767199.6610000003</v>
      </c>
      <c r="J550" s="19"/>
      <c r="K550" s="19"/>
      <c r="L550" s="17">
        <v>0</v>
      </c>
      <c r="M550" s="19"/>
      <c r="N550" s="19"/>
      <c r="O550" s="17">
        <v>0</v>
      </c>
      <c r="P550" s="19"/>
      <c r="Q550" s="19"/>
      <c r="R550" s="17">
        <v>128022.87579999999</v>
      </c>
      <c r="S550" s="19"/>
      <c r="T550" s="19"/>
      <c r="U550" s="17">
        <v>111806.1376</v>
      </c>
      <c r="V550" s="19"/>
      <c r="W550" s="19"/>
      <c r="X550" s="17">
        <v>529.45429999999999</v>
      </c>
      <c r="Y550" s="19"/>
      <c r="Z550" s="19"/>
      <c r="AA550" s="17">
        <v>4292.7470700000003</v>
      </c>
      <c r="AB550" s="19"/>
      <c r="AC550" s="19"/>
      <c r="AD550" s="17">
        <v>136704.11585500001</v>
      </c>
      <c r="AE550" s="19"/>
      <c r="AF550" s="19"/>
      <c r="AG550" s="17">
        <v>1808.2787900000001</v>
      </c>
      <c r="AH550" s="19"/>
      <c r="AI550" s="19"/>
      <c r="AJ550" s="17">
        <v>49.07</v>
      </c>
      <c r="AK550" s="19"/>
      <c r="AL550" s="19"/>
      <c r="AM550" s="17">
        <v>79492.800698000006</v>
      </c>
      <c r="AN550" s="19"/>
      <c r="AO550" s="19"/>
      <c r="AP550" s="17">
        <v>40814.036</v>
      </c>
      <c r="AQ550" s="19"/>
      <c r="AR550" s="19"/>
      <c r="AS550" s="17">
        <v>274702.45409999997</v>
      </c>
      <c r="AT550" s="19"/>
      <c r="AU550" s="19"/>
      <c r="AV550" s="17">
        <v>20055551.284680001</v>
      </c>
      <c r="AW550" s="19"/>
      <c r="AX550" s="19"/>
    </row>
    <row r="551" spans="2:50" x14ac:dyDescent="0.3">
      <c r="B551" s="16" t="s">
        <v>89</v>
      </c>
      <c r="C551" s="17">
        <v>19083039.733399998</v>
      </c>
      <c r="D551" s="19"/>
      <c r="E551" s="19"/>
      <c r="F551" s="17">
        <v>250995.15910200001</v>
      </c>
      <c r="G551" s="19"/>
      <c r="H551" s="19"/>
      <c r="I551" s="17">
        <v>263.96499999999997</v>
      </c>
      <c r="J551" s="19"/>
      <c r="K551" s="19"/>
      <c r="L551" s="17">
        <v>0</v>
      </c>
      <c r="M551" s="19"/>
      <c r="N551" s="19"/>
      <c r="O551" s="17">
        <v>0</v>
      </c>
      <c r="P551" s="19"/>
      <c r="Q551" s="19"/>
      <c r="R551" s="17">
        <v>50.905799999999999</v>
      </c>
      <c r="S551" s="19"/>
      <c r="T551" s="19"/>
      <c r="U551" s="17">
        <v>50.905799999999999</v>
      </c>
      <c r="V551" s="19"/>
      <c r="W551" s="19"/>
      <c r="X551" s="17">
        <v>0</v>
      </c>
      <c r="Y551" s="19"/>
      <c r="Z551" s="19"/>
      <c r="AA551" s="17">
        <v>0</v>
      </c>
      <c r="AB551" s="19"/>
      <c r="AC551" s="19"/>
      <c r="AD551" s="17">
        <v>13208.600102</v>
      </c>
      <c r="AE551" s="19"/>
      <c r="AF551" s="19"/>
      <c r="AG551" s="17">
        <v>0.52969999999999995</v>
      </c>
      <c r="AH551" s="19"/>
      <c r="AI551" s="19"/>
      <c r="AJ551" s="17">
        <v>118.741</v>
      </c>
      <c r="AK551" s="19"/>
      <c r="AL551" s="19"/>
      <c r="AM551" s="17">
        <v>197.41499999999999</v>
      </c>
      <c r="AN551" s="19"/>
      <c r="AO551" s="19"/>
      <c r="AP551" s="17">
        <v>0</v>
      </c>
      <c r="AQ551" s="19"/>
      <c r="AR551" s="19"/>
      <c r="AS551" s="17">
        <v>0</v>
      </c>
      <c r="AT551" s="19"/>
      <c r="AU551" s="19"/>
      <c r="AV551" s="17">
        <v>19320722.665899999</v>
      </c>
      <c r="AW551" s="19"/>
      <c r="AX551" s="19"/>
    </row>
    <row r="552" spans="2:50" x14ac:dyDescent="0.3">
      <c r="B552" s="16" t="s">
        <v>125</v>
      </c>
      <c r="C552" s="17">
        <v>20274.526999999998</v>
      </c>
      <c r="D552" s="19"/>
      <c r="E552" s="19"/>
      <c r="F552" s="17">
        <v>37924.943964999999</v>
      </c>
      <c r="G552" s="19"/>
      <c r="H552" s="19"/>
      <c r="I552" s="17">
        <v>4403.2733600000001</v>
      </c>
      <c r="J552" s="19"/>
      <c r="K552" s="19"/>
      <c r="L552" s="17">
        <v>0</v>
      </c>
      <c r="M552" s="19"/>
      <c r="N552" s="19"/>
      <c r="O552" s="17">
        <v>0</v>
      </c>
      <c r="P552" s="19"/>
      <c r="Q552" s="19"/>
      <c r="R552" s="17">
        <v>1271.4780000000001</v>
      </c>
      <c r="S552" s="19"/>
      <c r="T552" s="19"/>
      <c r="U552" s="17">
        <v>272.3</v>
      </c>
      <c r="V552" s="19"/>
      <c r="W552" s="19"/>
      <c r="X552" s="17">
        <v>350.38400000000001</v>
      </c>
      <c r="Y552" s="19"/>
      <c r="Z552" s="19"/>
      <c r="AA552" s="17">
        <v>72.33</v>
      </c>
      <c r="AB552" s="19"/>
      <c r="AC552" s="19"/>
      <c r="AD552" s="17">
        <v>19336.94613</v>
      </c>
      <c r="AE552" s="19"/>
      <c r="AF552" s="19"/>
      <c r="AG552" s="17">
        <v>232.53487999999999</v>
      </c>
      <c r="AH552" s="19"/>
      <c r="AI552" s="19"/>
      <c r="AJ552" s="17">
        <v>1.9630000000000001</v>
      </c>
      <c r="AK552" s="19"/>
      <c r="AL552" s="19"/>
      <c r="AM552" s="17">
        <v>19331.108315000001</v>
      </c>
      <c r="AN552" s="19"/>
      <c r="AO552" s="19"/>
      <c r="AP552" s="17">
        <v>0</v>
      </c>
      <c r="AQ552" s="19"/>
      <c r="AR552" s="19"/>
      <c r="AS552" s="17">
        <v>1812.9549999999999</v>
      </c>
      <c r="AT552" s="19"/>
      <c r="AU552" s="19"/>
      <c r="AV552" s="17">
        <v>20193.044999999998</v>
      </c>
      <c r="AW552" s="19"/>
      <c r="AX552" s="19"/>
    </row>
    <row r="553" spans="2:50" x14ac:dyDescent="0.3">
      <c r="B553" s="16" t="s">
        <v>398</v>
      </c>
      <c r="C553" s="17">
        <v>297.16899999999998</v>
      </c>
      <c r="D553" s="19"/>
      <c r="E553" s="19"/>
      <c r="F553" s="17">
        <v>39245.838900000002</v>
      </c>
      <c r="G553" s="19"/>
      <c r="H553" s="19"/>
      <c r="I553" s="17">
        <v>23032.973000000002</v>
      </c>
      <c r="J553" s="19"/>
      <c r="K553" s="19"/>
      <c r="L553" s="17">
        <v>0</v>
      </c>
      <c r="M553" s="19"/>
      <c r="N553" s="19"/>
      <c r="O553" s="17">
        <v>0</v>
      </c>
      <c r="P553" s="19"/>
      <c r="Q553" s="19"/>
      <c r="R553" s="17">
        <v>36308.519</v>
      </c>
      <c r="S553" s="19"/>
      <c r="T553" s="19"/>
      <c r="U553" s="17">
        <v>0</v>
      </c>
      <c r="V553" s="19"/>
      <c r="W553" s="19"/>
      <c r="X553" s="17">
        <v>0.34899999999999998</v>
      </c>
      <c r="Y553" s="19"/>
      <c r="Z553" s="19"/>
      <c r="AA553" s="17">
        <v>1216.6314</v>
      </c>
      <c r="AB553" s="19"/>
      <c r="AC553" s="19"/>
      <c r="AD553" s="17">
        <v>9816.0964000000004</v>
      </c>
      <c r="AE553" s="19"/>
      <c r="AF553" s="19"/>
      <c r="AG553" s="17">
        <v>2.3056999999999999</v>
      </c>
      <c r="AH553" s="19"/>
      <c r="AI553" s="19"/>
      <c r="AJ553" s="17">
        <v>377.95800000000003</v>
      </c>
      <c r="AK553" s="19"/>
      <c r="AL553" s="19"/>
      <c r="AM553" s="17">
        <v>250.6224</v>
      </c>
      <c r="AN553" s="19"/>
      <c r="AO553" s="19"/>
      <c r="AP553" s="17">
        <v>7218.6</v>
      </c>
      <c r="AQ553" s="19"/>
      <c r="AR553" s="19"/>
      <c r="AS553" s="17">
        <v>7218.6260000000002</v>
      </c>
      <c r="AT553" s="19"/>
      <c r="AU553" s="19"/>
      <c r="AV553" s="17">
        <v>7384.8729999999996</v>
      </c>
      <c r="AW553" s="19"/>
      <c r="AX553" s="19"/>
    </row>
    <row r="554" spans="2:50" x14ac:dyDescent="0.3">
      <c r="B554" s="16" t="s">
        <v>178</v>
      </c>
      <c r="C554" s="17">
        <v>1659.4413</v>
      </c>
      <c r="D554" s="19"/>
      <c r="E554" s="19"/>
      <c r="F554" s="17">
        <v>67359.354059999998</v>
      </c>
      <c r="G554" s="19"/>
      <c r="H554" s="19"/>
      <c r="I554" s="17">
        <v>110078.0045</v>
      </c>
      <c r="J554" s="19"/>
      <c r="K554" s="19"/>
      <c r="L554" s="17">
        <v>0</v>
      </c>
      <c r="M554" s="19"/>
      <c r="N554" s="19"/>
      <c r="O554" s="17">
        <v>56506.582999999999</v>
      </c>
      <c r="P554" s="19"/>
      <c r="Q554" s="19"/>
      <c r="R554" s="17">
        <v>697.00199999999995</v>
      </c>
      <c r="S554" s="19"/>
      <c r="T554" s="19"/>
      <c r="U554" s="17">
        <v>697.00199999999995</v>
      </c>
      <c r="V554" s="19"/>
      <c r="W554" s="19"/>
      <c r="X554" s="17">
        <v>0</v>
      </c>
      <c r="Y554" s="19"/>
      <c r="Z554" s="19"/>
      <c r="AA554" s="17">
        <v>7221.3980000000001</v>
      </c>
      <c r="AB554" s="19"/>
      <c r="AC554" s="19"/>
      <c r="AD554" s="17">
        <v>156.20500000000001</v>
      </c>
      <c r="AE554" s="19"/>
      <c r="AF554" s="19"/>
      <c r="AG554" s="17">
        <v>28.58202</v>
      </c>
      <c r="AH554" s="19"/>
      <c r="AI554" s="19"/>
      <c r="AJ554" s="17">
        <v>78.172600000000003</v>
      </c>
      <c r="AK554" s="19"/>
      <c r="AL554" s="19"/>
      <c r="AM554" s="17">
        <v>7081.7172399999999</v>
      </c>
      <c r="AN554" s="19"/>
      <c r="AO554" s="19"/>
      <c r="AP554" s="17">
        <v>4.6909999999999998</v>
      </c>
      <c r="AQ554" s="19"/>
      <c r="AR554" s="19"/>
      <c r="AS554" s="17">
        <v>100720.57799999999</v>
      </c>
      <c r="AT554" s="19"/>
      <c r="AU554" s="19"/>
      <c r="AV554" s="17">
        <v>6606.5619999999999</v>
      </c>
      <c r="AW554" s="19"/>
      <c r="AX554" s="19"/>
    </row>
    <row r="555" spans="2:50" x14ac:dyDescent="0.3">
      <c r="B555" s="26" t="s">
        <v>494</v>
      </c>
      <c r="C555" s="27">
        <v>8792.0665599999993</v>
      </c>
      <c r="D555" s="29"/>
      <c r="E555" s="29"/>
      <c r="F555" s="27">
        <v>390780.23262199998</v>
      </c>
      <c r="G555" s="29"/>
      <c r="H555" s="29"/>
      <c r="I555" s="27">
        <v>41655.723546000001</v>
      </c>
      <c r="J555" s="29"/>
      <c r="K555" s="29"/>
      <c r="L555" s="27">
        <v>0</v>
      </c>
      <c r="M555" s="29"/>
      <c r="N555" s="29"/>
      <c r="O555" s="27">
        <v>0</v>
      </c>
      <c r="P555" s="29"/>
      <c r="Q555" s="29"/>
      <c r="R555" s="27">
        <v>156965.519</v>
      </c>
      <c r="S555" s="29"/>
      <c r="T555" s="29"/>
      <c r="U555" s="27">
        <v>63.341000000000001</v>
      </c>
      <c r="V555" s="29"/>
      <c r="W555" s="29"/>
      <c r="X555" s="27">
        <v>4253.6096550000002</v>
      </c>
      <c r="Y555" s="29"/>
      <c r="Z555" s="29"/>
      <c r="AA555" s="27">
        <v>2023.6980000000001</v>
      </c>
      <c r="AB555" s="29"/>
      <c r="AC555" s="29"/>
      <c r="AD555" s="27">
        <v>22528.98719</v>
      </c>
      <c r="AE555" s="29"/>
      <c r="AF555" s="29"/>
      <c r="AG555" s="27">
        <v>5786.1072690000001</v>
      </c>
      <c r="AH555" s="29"/>
      <c r="AI555" s="29"/>
      <c r="AJ555" s="27">
        <v>169021.93935999999</v>
      </c>
      <c r="AK555" s="29"/>
      <c r="AL555" s="29"/>
      <c r="AM555" s="27">
        <v>70608.336142999993</v>
      </c>
      <c r="AN555" s="29"/>
      <c r="AO555" s="29"/>
      <c r="AP555" s="27">
        <v>0.38053999999999999</v>
      </c>
      <c r="AQ555" s="29"/>
      <c r="AR555" s="29"/>
      <c r="AS555" s="27">
        <v>3943.4355999999998</v>
      </c>
      <c r="AT555" s="29"/>
      <c r="AU555" s="29"/>
      <c r="AV555" s="27">
        <v>6096.3905109999996</v>
      </c>
      <c r="AW555" s="29"/>
      <c r="AX555" s="29"/>
    </row>
    <row r="556" spans="2:50" x14ac:dyDescent="0.3">
      <c r="B556" s="26" t="s">
        <v>386</v>
      </c>
      <c r="C556" s="27">
        <v>1702.133</v>
      </c>
      <c r="D556" s="28"/>
      <c r="E556" s="28"/>
      <c r="F556" s="27">
        <v>247844.97735999999</v>
      </c>
      <c r="G556" s="28"/>
      <c r="H556" s="28"/>
      <c r="I556" s="27">
        <v>504557.51873000001</v>
      </c>
      <c r="J556" s="28"/>
      <c r="K556" s="28"/>
      <c r="L556" s="27">
        <v>0</v>
      </c>
      <c r="M556" s="28"/>
      <c r="N556" s="28"/>
      <c r="O556" s="27">
        <v>0</v>
      </c>
      <c r="P556" s="28"/>
      <c r="Q556" s="28"/>
      <c r="R556" s="27">
        <v>36005.271000000001</v>
      </c>
      <c r="S556" s="28"/>
      <c r="T556" s="28"/>
      <c r="U556" s="27">
        <v>31664.514999999999</v>
      </c>
      <c r="V556" s="28"/>
      <c r="W556" s="28"/>
      <c r="X556" s="27">
        <v>9035.5545999999995</v>
      </c>
      <c r="Y556" s="28"/>
      <c r="Z556" s="28"/>
      <c r="AA556" s="27">
        <v>10040.3061</v>
      </c>
      <c r="AB556" s="28"/>
      <c r="AC556" s="28"/>
      <c r="AD556" s="27">
        <v>367493.87150000001</v>
      </c>
      <c r="AE556" s="28"/>
      <c r="AF556" s="28"/>
      <c r="AG556" s="27">
        <v>43287.760936999999</v>
      </c>
      <c r="AH556" s="28"/>
      <c r="AI556" s="28"/>
      <c r="AJ556" s="27">
        <v>32.750399999999999</v>
      </c>
      <c r="AK556" s="28"/>
      <c r="AL556" s="28"/>
      <c r="AM556" s="27">
        <v>283431.63925299997</v>
      </c>
      <c r="AN556" s="28"/>
      <c r="AO556" s="28"/>
      <c r="AP556" s="27">
        <v>0</v>
      </c>
      <c r="AQ556" s="28"/>
      <c r="AR556" s="28"/>
      <c r="AS556" s="27">
        <v>0</v>
      </c>
      <c r="AT556" s="28"/>
      <c r="AU556" s="28"/>
      <c r="AV556" s="27">
        <v>4777.4753000000001</v>
      </c>
      <c r="AW556" s="28"/>
      <c r="AX556" s="28"/>
    </row>
    <row r="557" spans="2:50" x14ac:dyDescent="0.3">
      <c r="B557" s="16" t="s">
        <v>153</v>
      </c>
      <c r="C557" s="17">
        <v>3462.51</v>
      </c>
      <c r="D557" s="19"/>
      <c r="E557" s="19"/>
      <c r="F557" s="17">
        <v>33605.5867</v>
      </c>
      <c r="G557" s="19"/>
      <c r="H557" s="19"/>
      <c r="I557" s="17">
        <v>11655</v>
      </c>
      <c r="J557" s="19"/>
      <c r="K557" s="19"/>
      <c r="L557" s="17">
        <v>0</v>
      </c>
      <c r="M557" s="19"/>
      <c r="N557" s="19"/>
      <c r="O557" s="17">
        <v>1E-3</v>
      </c>
      <c r="P557" s="19"/>
      <c r="Q557" s="19"/>
      <c r="R557" s="17">
        <v>34498.137999999999</v>
      </c>
      <c r="S557" s="19"/>
      <c r="T557" s="19"/>
      <c r="U557" s="17">
        <v>34498.137999999999</v>
      </c>
      <c r="V557" s="19"/>
      <c r="W557" s="19"/>
      <c r="X557" s="17">
        <v>0</v>
      </c>
      <c r="Y557" s="19"/>
      <c r="Z557" s="19"/>
      <c r="AA557" s="17">
        <v>11652.3</v>
      </c>
      <c r="AB557" s="19"/>
      <c r="AC557" s="19"/>
      <c r="AD557" s="17">
        <v>36.6126</v>
      </c>
      <c r="AE557" s="19"/>
      <c r="AF557" s="19"/>
      <c r="AG557" s="17">
        <v>21.250399999999999</v>
      </c>
      <c r="AH557" s="19"/>
      <c r="AI557" s="19"/>
      <c r="AJ557" s="17">
        <v>8.1</v>
      </c>
      <c r="AK557" s="19"/>
      <c r="AL557" s="19"/>
      <c r="AM557" s="17">
        <v>289.09100000000001</v>
      </c>
      <c r="AN557" s="19"/>
      <c r="AO557" s="19"/>
      <c r="AP557" s="17">
        <v>0</v>
      </c>
      <c r="AQ557" s="19"/>
      <c r="AR557" s="19"/>
      <c r="AS557" s="17">
        <v>0</v>
      </c>
      <c r="AT557" s="19"/>
      <c r="AU557" s="19"/>
      <c r="AV557" s="17">
        <v>2217.6046999999999</v>
      </c>
      <c r="AW557" s="19"/>
      <c r="AX557" s="19"/>
    </row>
    <row r="558" spans="2:50" x14ac:dyDescent="0.3">
      <c r="B558" s="16" t="s">
        <v>514</v>
      </c>
      <c r="C558" s="17">
        <v>881.62</v>
      </c>
      <c r="D558" s="19"/>
      <c r="E558" s="19"/>
      <c r="F558" s="17">
        <v>3911.091825</v>
      </c>
      <c r="G558" s="19"/>
      <c r="H558" s="19"/>
      <c r="I558" s="17">
        <v>26626.666000000001</v>
      </c>
      <c r="J558" s="19"/>
      <c r="K558" s="19"/>
      <c r="L558" s="17">
        <v>0</v>
      </c>
      <c r="M558" s="19"/>
      <c r="N558" s="19"/>
      <c r="O558" s="17">
        <v>0</v>
      </c>
      <c r="P558" s="19"/>
      <c r="Q558" s="19"/>
      <c r="R558" s="17">
        <v>0</v>
      </c>
      <c r="S558" s="19"/>
      <c r="T558" s="19"/>
      <c r="U558" s="17">
        <v>0</v>
      </c>
      <c r="V558" s="19"/>
      <c r="W558" s="19"/>
      <c r="X558" s="17">
        <v>0</v>
      </c>
      <c r="Y558" s="19"/>
      <c r="Z558" s="19"/>
      <c r="AA558" s="17">
        <v>1.4685999999999999</v>
      </c>
      <c r="AB558" s="19"/>
      <c r="AC558" s="19"/>
      <c r="AD558" s="17">
        <v>14699.34353</v>
      </c>
      <c r="AE558" s="19"/>
      <c r="AF558" s="19"/>
      <c r="AG558" s="17">
        <v>3204.2651999999998</v>
      </c>
      <c r="AH558" s="19"/>
      <c r="AI558" s="19"/>
      <c r="AJ558" s="17">
        <v>11793.897499999999</v>
      </c>
      <c r="AK558" s="19"/>
      <c r="AL558" s="19"/>
      <c r="AM558" s="17">
        <v>370.20099499999998</v>
      </c>
      <c r="AN558" s="19"/>
      <c r="AO558" s="19"/>
      <c r="AP558" s="17">
        <v>0</v>
      </c>
      <c r="AQ558" s="19"/>
      <c r="AR558" s="19"/>
      <c r="AS558" s="17">
        <v>0</v>
      </c>
      <c r="AT558" s="19"/>
      <c r="AU558" s="19"/>
      <c r="AV558" s="17">
        <v>1350.202</v>
      </c>
      <c r="AW558" s="19"/>
      <c r="AX558" s="19"/>
    </row>
    <row r="559" spans="2:50" x14ac:dyDescent="0.3">
      <c r="B559" s="16" t="s">
        <v>79</v>
      </c>
      <c r="C559" s="17">
        <v>705.99527499999999</v>
      </c>
      <c r="D559" s="19"/>
      <c r="E559" s="19"/>
      <c r="F559" s="17">
        <v>12612.304913</v>
      </c>
      <c r="G559" s="19"/>
      <c r="H559" s="19"/>
      <c r="I559" s="17">
        <v>172194.27531999999</v>
      </c>
      <c r="J559" s="19"/>
      <c r="K559" s="19"/>
      <c r="L559" s="17">
        <v>2221.02</v>
      </c>
      <c r="M559" s="19"/>
      <c r="N559" s="19"/>
      <c r="O559" s="17">
        <v>0</v>
      </c>
      <c r="P559" s="19"/>
      <c r="Q559" s="19"/>
      <c r="R559" s="17">
        <v>170.68559999999999</v>
      </c>
      <c r="S559" s="19"/>
      <c r="T559" s="19"/>
      <c r="U559" s="17">
        <v>0.11</v>
      </c>
      <c r="V559" s="19"/>
      <c r="W559" s="19"/>
      <c r="X559" s="17">
        <v>0</v>
      </c>
      <c r="Y559" s="19"/>
      <c r="Z559" s="19"/>
      <c r="AA559" s="17">
        <v>27.3309</v>
      </c>
      <c r="AB559" s="19"/>
      <c r="AC559" s="19"/>
      <c r="AD559" s="17">
        <v>651.35823300000004</v>
      </c>
      <c r="AE559" s="19"/>
      <c r="AF559" s="19"/>
      <c r="AG559" s="17">
        <v>264.24764499999998</v>
      </c>
      <c r="AH559" s="19"/>
      <c r="AI559" s="19"/>
      <c r="AJ559" s="17">
        <v>58141.298820000004</v>
      </c>
      <c r="AK559" s="19"/>
      <c r="AL559" s="19"/>
      <c r="AM559" s="17">
        <v>10200.67107</v>
      </c>
      <c r="AN559" s="19"/>
      <c r="AO559" s="19"/>
      <c r="AP559" s="17">
        <v>0</v>
      </c>
      <c r="AQ559" s="19"/>
      <c r="AR559" s="19"/>
      <c r="AS559" s="17">
        <v>115305.5246</v>
      </c>
      <c r="AT559" s="19"/>
      <c r="AU559" s="19"/>
      <c r="AV559" s="17">
        <v>751.45863999999995</v>
      </c>
      <c r="AW559" s="19"/>
      <c r="AX559" s="19"/>
    </row>
    <row r="560" spans="2:50" x14ac:dyDescent="0.3">
      <c r="B560" s="16" t="s">
        <v>201</v>
      </c>
      <c r="C560" s="17">
        <v>242.47978000000001</v>
      </c>
      <c r="D560" s="19"/>
      <c r="E560" s="19"/>
      <c r="F560" s="17">
        <v>2836.0779400000001</v>
      </c>
      <c r="G560" s="19"/>
      <c r="H560" s="19"/>
      <c r="I560" s="17">
        <v>0.5</v>
      </c>
      <c r="J560" s="19"/>
      <c r="K560" s="19"/>
      <c r="L560" s="17">
        <v>0</v>
      </c>
      <c r="M560" s="19"/>
      <c r="N560" s="19"/>
      <c r="O560" s="17">
        <v>0</v>
      </c>
      <c r="P560" s="19"/>
      <c r="Q560" s="19"/>
      <c r="R560" s="17">
        <v>52.6661</v>
      </c>
      <c r="S560" s="19"/>
      <c r="T560" s="19"/>
      <c r="U560" s="17">
        <v>52.6661</v>
      </c>
      <c r="V560" s="19"/>
      <c r="W560" s="19"/>
      <c r="X560" s="17">
        <v>0</v>
      </c>
      <c r="Y560" s="19"/>
      <c r="Z560" s="19"/>
      <c r="AA560" s="17">
        <v>0.46600000000000003</v>
      </c>
      <c r="AB560" s="19"/>
      <c r="AC560" s="19"/>
      <c r="AD560" s="17">
        <v>75.199799999999996</v>
      </c>
      <c r="AE560" s="19"/>
      <c r="AF560" s="19"/>
      <c r="AG560" s="17">
        <v>19.363099999999999</v>
      </c>
      <c r="AH560" s="19"/>
      <c r="AI560" s="19"/>
      <c r="AJ560" s="17">
        <v>65.185000000000002</v>
      </c>
      <c r="AK560" s="19"/>
      <c r="AL560" s="19"/>
      <c r="AM560" s="17">
        <v>2487.2085000000002</v>
      </c>
      <c r="AN560" s="19"/>
      <c r="AO560" s="19"/>
      <c r="AP560" s="17">
        <v>0</v>
      </c>
      <c r="AQ560" s="19"/>
      <c r="AR560" s="19"/>
      <c r="AS560" s="17">
        <v>22.3125</v>
      </c>
      <c r="AT560" s="19"/>
      <c r="AU560" s="19"/>
      <c r="AV560" s="17">
        <v>356.65672000000001</v>
      </c>
      <c r="AW560" s="19"/>
      <c r="AX560" s="19"/>
    </row>
    <row r="561" spans="2:51" x14ac:dyDescent="0.3">
      <c r="B561" s="16" t="s">
        <v>351</v>
      </c>
      <c r="C561" s="17">
        <v>133.47300000000001</v>
      </c>
      <c r="D561" s="19"/>
      <c r="E561" s="19"/>
      <c r="F561" s="17">
        <v>2251.8137000000002</v>
      </c>
      <c r="G561" s="19"/>
      <c r="H561" s="19"/>
      <c r="I561" s="17">
        <v>0</v>
      </c>
      <c r="J561" s="19"/>
      <c r="K561" s="19"/>
      <c r="L561" s="17">
        <v>0</v>
      </c>
      <c r="M561" s="19"/>
      <c r="N561" s="19"/>
      <c r="O561" s="17">
        <v>0</v>
      </c>
      <c r="P561" s="19"/>
      <c r="Q561" s="19"/>
      <c r="R561" s="17">
        <v>179.14699999999999</v>
      </c>
      <c r="S561" s="19"/>
      <c r="T561" s="19"/>
      <c r="U561" s="17">
        <v>179.14699999999999</v>
      </c>
      <c r="V561" s="19"/>
      <c r="W561" s="19"/>
      <c r="X561" s="17">
        <v>0</v>
      </c>
      <c r="Y561" s="19"/>
      <c r="Z561" s="19"/>
      <c r="AA561" s="17">
        <v>6.13</v>
      </c>
      <c r="AB561" s="19"/>
      <c r="AC561" s="19"/>
      <c r="AD561" s="17">
        <v>685.29480000000001</v>
      </c>
      <c r="AE561" s="19"/>
      <c r="AF561" s="19"/>
      <c r="AG561" s="17">
        <v>604.28579999999999</v>
      </c>
      <c r="AH561" s="19"/>
      <c r="AI561" s="19"/>
      <c r="AJ561" s="17">
        <v>0.66549999999999998</v>
      </c>
      <c r="AK561" s="19"/>
      <c r="AL561" s="19"/>
      <c r="AM561" s="17">
        <v>738.8646</v>
      </c>
      <c r="AN561" s="19"/>
      <c r="AO561" s="19"/>
      <c r="AP561" s="17">
        <v>0</v>
      </c>
      <c r="AQ561" s="19"/>
      <c r="AR561" s="19"/>
      <c r="AS561" s="17">
        <v>0</v>
      </c>
      <c r="AT561" s="19"/>
      <c r="AU561" s="19"/>
      <c r="AV561" s="17">
        <v>170.899</v>
      </c>
      <c r="AW561" s="19"/>
      <c r="AX561" s="19"/>
    </row>
    <row r="562" spans="2:51" x14ac:dyDescent="0.3">
      <c r="B562" s="26" t="s">
        <v>485</v>
      </c>
      <c r="C562" s="27">
        <v>308.71800000000002</v>
      </c>
      <c r="D562" s="29"/>
      <c r="E562" s="29"/>
      <c r="F562" s="27">
        <v>1231818.7211859999</v>
      </c>
      <c r="G562" s="29"/>
      <c r="H562" s="29"/>
      <c r="I562" s="27">
        <v>87905.641969999997</v>
      </c>
      <c r="J562" s="29"/>
      <c r="K562" s="29"/>
      <c r="L562" s="27">
        <v>0</v>
      </c>
      <c r="M562" s="29"/>
      <c r="N562" s="29"/>
      <c r="O562" s="27">
        <v>21363.081999999999</v>
      </c>
      <c r="P562" s="29"/>
      <c r="Q562" s="29"/>
      <c r="R562" s="27">
        <v>9174.5419999999995</v>
      </c>
      <c r="S562" s="29"/>
      <c r="T562" s="29"/>
      <c r="U562" s="27">
        <v>9174.5419999999995</v>
      </c>
      <c r="V562" s="29"/>
      <c r="W562" s="29"/>
      <c r="X562" s="27">
        <v>0</v>
      </c>
      <c r="Y562" s="29"/>
      <c r="Z562" s="29"/>
      <c r="AA562" s="27">
        <v>11560.645</v>
      </c>
      <c r="AB562" s="29"/>
      <c r="AC562" s="29"/>
      <c r="AD562" s="27">
        <v>1185552.5125</v>
      </c>
      <c r="AE562" s="29"/>
      <c r="AF562" s="29"/>
      <c r="AG562" s="27">
        <v>11926.896715999999</v>
      </c>
      <c r="AH562" s="29"/>
      <c r="AI562" s="29"/>
      <c r="AJ562" s="27">
        <v>6088.3137999999999</v>
      </c>
      <c r="AK562" s="29"/>
      <c r="AL562" s="29"/>
      <c r="AM562" s="27">
        <v>95645.638940000004</v>
      </c>
      <c r="AN562" s="29"/>
      <c r="AO562" s="29"/>
      <c r="AP562" s="27">
        <v>0</v>
      </c>
      <c r="AQ562" s="29"/>
      <c r="AR562" s="29"/>
      <c r="AS562" s="27">
        <v>3.58</v>
      </c>
      <c r="AT562" s="29"/>
      <c r="AU562" s="29"/>
      <c r="AV562" s="27">
        <v>80.952200000000005</v>
      </c>
      <c r="AW562" s="29"/>
      <c r="AX562" s="29"/>
    </row>
    <row r="563" spans="2:51" x14ac:dyDescent="0.3">
      <c r="B563" s="16" t="s">
        <v>275</v>
      </c>
      <c r="C563" s="17">
        <v>43.934199999999997</v>
      </c>
      <c r="D563" s="19"/>
      <c r="E563" s="19"/>
      <c r="F563" s="17">
        <v>1324.56458</v>
      </c>
      <c r="G563" s="19"/>
      <c r="H563" s="19"/>
      <c r="I563" s="17">
        <v>0</v>
      </c>
      <c r="J563" s="19"/>
      <c r="K563" s="19"/>
      <c r="L563" s="17">
        <v>0</v>
      </c>
      <c r="M563" s="19"/>
      <c r="N563" s="19"/>
      <c r="O563" s="17">
        <v>0.15</v>
      </c>
      <c r="P563" s="19"/>
      <c r="Q563" s="19"/>
      <c r="R563" s="17">
        <v>69.013000000000005</v>
      </c>
      <c r="S563" s="19"/>
      <c r="T563" s="19"/>
      <c r="U563" s="17">
        <v>22.56</v>
      </c>
      <c r="V563" s="19"/>
      <c r="W563" s="19"/>
      <c r="X563" s="17">
        <v>40.130000000000003</v>
      </c>
      <c r="Y563" s="19"/>
      <c r="Z563" s="19"/>
      <c r="AA563" s="17">
        <v>0.97299999999999998</v>
      </c>
      <c r="AB563" s="19"/>
      <c r="AC563" s="19"/>
      <c r="AD563" s="17">
        <v>258.15199999999999</v>
      </c>
      <c r="AE563" s="19"/>
      <c r="AF563" s="19"/>
      <c r="AG563" s="17">
        <v>156.93116000000001</v>
      </c>
      <c r="AH563" s="19"/>
      <c r="AI563" s="19"/>
      <c r="AJ563" s="17">
        <v>0</v>
      </c>
      <c r="AK563" s="19"/>
      <c r="AL563" s="19"/>
      <c r="AM563" s="17">
        <v>794.07719999999995</v>
      </c>
      <c r="AN563" s="19"/>
      <c r="AO563" s="19"/>
      <c r="AP563" s="17">
        <v>0</v>
      </c>
      <c r="AQ563" s="19"/>
      <c r="AR563" s="19"/>
      <c r="AS563" s="17">
        <v>0</v>
      </c>
      <c r="AT563" s="19"/>
      <c r="AU563" s="19"/>
      <c r="AV563" s="17">
        <v>49.22242</v>
      </c>
      <c r="AW563" s="19"/>
      <c r="AX563" s="19"/>
    </row>
    <row r="564" spans="2:51" x14ac:dyDescent="0.3">
      <c r="B564" s="16" t="s">
        <v>281</v>
      </c>
      <c r="C564" s="17">
        <v>196.78100000000001</v>
      </c>
      <c r="D564" s="19"/>
      <c r="E564" s="19"/>
      <c r="F564" s="17">
        <v>1640.5988400000001</v>
      </c>
      <c r="G564" s="19"/>
      <c r="H564" s="19"/>
      <c r="I564" s="17">
        <v>1761</v>
      </c>
      <c r="J564" s="19"/>
      <c r="K564" s="19"/>
      <c r="L564" s="17">
        <v>0</v>
      </c>
      <c r="M564" s="19"/>
      <c r="N564" s="19"/>
      <c r="O564" s="17">
        <v>0.29630000000000001</v>
      </c>
      <c r="P564" s="19"/>
      <c r="Q564" s="19"/>
      <c r="R564" s="17">
        <v>97.228999999999999</v>
      </c>
      <c r="S564" s="19"/>
      <c r="T564" s="19"/>
      <c r="U564" s="17">
        <v>92.179000000000002</v>
      </c>
      <c r="V564" s="19"/>
      <c r="W564" s="19"/>
      <c r="X564" s="17">
        <v>3.9E-2</v>
      </c>
      <c r="Y564" s="19"/>
      <c r="Z564" s="19"/>
      <c r="AA564" s="17">
        <v>7.9829999999999997</v>
      </c>
      <c r="AB564" s="19"/>
      <c r="AC564" s="19"/>
      <c r="AD564" s="17">
        <v>2181.0257999999999</v>
      </c>
      <c r="AE564" s="19"/>
      <c r="AF564" s="19"/>
      <c r="AG564" s="17">
        <v>125.67373000000001</v>
      </c>
      <c r="AH564" s="19"/>
      <c r="AI564" s="19"/>
      <c r="AJ564" s="17">
        <v>41.555</v>
      </c>
      <c r="AK564" s="19"/>
      <c r="AL564" s="19"/>
      <c r="AM564" s="17">
        <v>1098.7113999999999</v>
      </c>
      <c r="AN564" s="19"/>
      <c r="AO564" s="19"/>
      <c r="AP564" s="17">
        <v>0</v>
      </c>
      <c r="AQ564" s="19"/>
      <c r="AR564" s="19"/>
      <c r="AS564" s="17">
        <v>0</v>
      </c>
      <c r="AT564" s="19"/>
      <c r="AU564" s="19"/>
      <c r="AV564" s="17">
        <v>46.162909999999997</v>
      </c>
      <c r="AW564" s="19"/>
      <c r="AX564" s="19"/>
    </row>
    <row r="565" spans="2:51" x14ac:dyDescent="0.3">
      <c r="B565" s="16" t="s">
        <v>322</v>
      </c>
      <c r="C565" s="17">
        <v>80</v>
      </c>
      <c r="D565" s="19"/>
      <c r="E565" s="19"/>
      <c r="F565" s="17">
        <v>1714.4725249999999</v>
      </c>
      <c r="G565" s="19"/>
      <c r="H565" s="19"/>
      <c r="I565" s="17">
        <v>1035</v>
      </c>
      <c r="J565" s="19"/>
      <c r="K565" s="19"/>
      <c r="L565" s="17">
        <v>0</v>
      </c>
      <c r="M565" s="19"/>
      <c r="N565" s="19"/>
      <c r="O565" s="17">
        <v>0</v>
      </c>
      <c r="P565" s="19"/>
      <c r="Q565" s="19"/>
      <c r="R565" s="17">
        <v>1003.07</v>
      </c>
      <c r="S565" s="19"/>
      <c r="T565" s="19"/>
      <c r="U565" s="17">
        <v>0.7</v>
      </c>
      <c r="V565" s="19"/>
      <c r="W565" s="19"/>
      <c r="X565" s="17">
        <v>0</v>
      </c>
      <c r="Y565" s="19"/>
      <c r="Z565" s="19"/>
      <c r="AA565" s="17">
        <v>0</v>
      </c>
      <c r="AB565" s="19"/>
      <c r="AC565" s="19"/>
      <c r="AD565" s="17">
        <v>1261.6304500000001</v>
      </c>
      <c r="AE565" s="19"/>
      <c r="AF565" s="19"/>
      <c r="AG565" s="17">
        <v>3.1015999999999999</v>
      </c>
      <c r="AH565" s="19"/>
      <c r="AI565" s="19"/>
      <c r="AJ565" s="17">
        <v>0.28000000000000003</v>
      </c>
      <c r="AK565" s="19"/>
      <c r="AL565" s="19"/>
      <c r="AM565" s="17">
        <v>534.83047499999998</v>
      </c>
      <c r="AN565" s="19"/>
      <c r="AO565" s="19"/>
      <c r="AP565" s="17">
        <v>0</v>
      </c>
      <c r="AQ565" s="19"/>
      <c r="AR565" s="19"/>
      <c r="AS565" s="17">
        <v>0</v>
      </c>
      <c r="AT565" s="19"/>
      <c r="AU565" s="19"/>
      <c r="AV565" s="17">
        <v>26.56</v>
      </c>
      <c r="AW565" s="19"/>
      <c r="AX565" s="19"/>
    </row>
    <row r="566" spans="2:51" s="30" customFormat="1" x14ac:dyDescent="0.3">
      <c r="B566" s="16" t="s">
        <v>237</v>
      </c>
      <c r="C566" s="17">
        <v>31.4162</v>
      </c>
      <c r="D566" s="19"/>
      <c r="E566" s="19"/>
      <c r="F566" s="17">
        <v>887.03639999999996</v>
      </c>
      <c r="G566" s="19"/>
      <c r="H566" s="19"/>
      <c r="I566" s="17">
        <v>532.05399999999997</v>
      </c>
      <c r="J566" s="19"/>
      <c r="K566" s="19"/>
      <c r="L566" s="17">
        <v>0</v>
      </c>
      <c r="M566" s="19"/>
      <c r="N566" s="19"/>
      <c r="O566" s="17">
        <v>5.5</v>
      </c>
      <c r="P566" s="19"/>
      <c r="Q566" s="19"/>
      <c r="R566" s="17">
        <v>28.673999999999999</v>
      </c>
      <c r="S566" s="19"/>
      <c r="T566" s="19"/>
      <c r="U566" s="17">
        <v>31.504000000000001</v>
      </c>
      <c r="V566" s="19"/>
      <c r="W566" s="19"/>
      <c r="X566" s="17">
        <v>0</v>
      </c>
      <c r="Y566" s="19"/>
      <c r="Z566" s="19"/>
      <c r="AA566" s="17">
        <v>4</v>
      </c>
      <c r="AB566" s="19"/>
      <c r="AC566" s="19"/>
      <c r="AD566" s="17">
        <v>563.66735000000006</v>
      </c>
      <c r="AE566" s="19"/>
      <c r="AF566" s="19"/>
      <c r="AG566" s="17">
        <v>87.728999999999999</v>
      </c>
      <c r="AH566" s="19"/>
      <c r="AI566" s="19"/>
      <c r="AJ566" s="17">
        <v>0.3</v>
      </c>
      <c r="AK566" s="19"/>
      <c r="AL566" s="19"/>
      <c r="AM566" s="17">
        <v>746.50139999999999</v>
      </c>
      <c r="AN566" s="19"/>
      <c r="AO566" s="19"/>
      <c r="AP566" s="17">
        <v>0</v>
      </c>
      <c r="AQ566" s="19"/>
      <c r="AR566" s="19"/>
      <c r="AS566" s="17">
        <v>0</v>
      </c>
      <c r="AT566" s="19"/>
      <c r="AU566" s="19"/>
      <c r="AV566" s="17">
        <v>19.63485</v>
      </c>
      <c r="AW566" s="19"/>
      <c r="AX566" s="19"/>
      <c r="AY566" s="7"/>
    </row>
    <row r="567" spans="2:51" x14ac:dyDescent="0.3">
      <c r="B567" s="16" t="s">
        <v>524</v>
      </c>
      <c r="C567" s="17">
        <v>8.7234599999999993</v>
      </c>
      <c r="D567" s="19"/>
      <c r="E567" s="19"/>
      <c r="F567" s="17">
        <v>14768.171249999999</v>
      </c>
      <c r="G567" s="19"/>
      <c r="H567" s="19"/>
      <c r="I567" s="17">
        <v>0</v>
      </c>
      <c r="J567" s="19"/>
      <c r="K567" s="19"/>
      <c r="L567" s="17">
        <v>0</v>
      </c>
      <c r="M567" s="19"/>
      <c r="N567" s="19"/>
      <c r="O567" s="17">
        <v>3.3000000000000002E-2</v>
      </c>
      <c r="P567" s="19"/>
      <c r="Q567" s="19"/>
      <c r="R567" s="17">
        <v>13692.358</v>
      </c>
      <c r="S567" s="19"/>
      <c r="T567" s="19"/>
      <c r="U567" s="17">
        <v>13687.093999999999</v>
      </c>
      <c r="V567" s="19"/>
      <c r="W567" s="19"/>
      <c r="X567" s="17">
        <v>314.87400000000002</v>
      </c>
      <c r="Y567" s="19"/>
      <c r="Z567" s="19"/>
      <c r="AA567" s="17">
        <v>8.5</v>
      </c>
      <c r="AB567" s="19"/>
      <c r="AC567" s="19"/>
      <c r="AD567" s="17">
        <v>419.25846000000001</v>
      </c>
      <c r="AE567" s="19"/>
      <c r="AF567" s="19"/>
      <c r="AG567" s="17">
        <v>234.6636</v>
      </c>
      <c r="AH567" s="19"/>
      <c r="AI567" s="19"/>
      <c r="AJ567" s="17">
        <v>0.14000000000000001</v>
      </c>
      <c r="AK567" s="19"/>
      <c r="AL567" s="19"/>
      <c r="AM567" s="17">
        <v>89.129050000000007</v>
      </c>
      <c r="AN567" s="19"/>
      <c r="AO567" s="19"/>
      <c r="AP567" s="17">
        <v>0</v>
      </c>
      <c r="AQ567" s="19"/>
      <c r="AR567" s="19"/>
      <c r="AS567" s="17">
        <v>0</v>
      </c>
      <c r="AT567" s="19"/>
      <c r="AU567" s="19"/>
      <c r="AV567" s="17">
        <v>17.971599999999999</v>
      </c>
      <c r="AW567" s="19"/>
      <c r="AX567" s="19"/>
    </row>
    <row r="568" spans="2:51" x14ac:dyDescent="0.3">
      <c r="B568" s="16" t="s">
        <v>317</v>
      </c>
      <c r="C568" s="17">
        <v>0</v>
      </c>
      <c r="D568" s="19"/>
      <c r="E568" s="19"/>
      <c r="F568" s="17">
        <v>1128.7125000000001</v>
      </c>
      <c r="G568" s="19"/>
      <c r="H568" s="19"/>
      <c r="I568" s="17">
        <v>21</v>
      </c>
      <c r="J568" s="19"/>
      <c r="K568" s="19"/>
      <c r="L568" s="17">
        <v>0</v>
      </c>
      <c r="M568" s="19"/>
      <c r="N568" s="19"/>
      <c r="O568" s="17">
        <v>0</v>
      </c>
      <c r="P568" s="19"/>
      <c r="Q568" s="19"/>
      <c r="R568" s="17">
        <v>134.697</v>
      </c>
      <c r="S568" s="19"/>
      <c r="T568" s="19"/>
      <c r="U568" s="17">
        <v>135.797</v>
      </c>
      <c r="V568" s="19"/>
      <c r="W568" s="19"/>
      <c r="X568" s="17">
        <v>0</v>
      </c>
      <c r="Y568" s="19"/>
      <c r="Z568" s="19"/>
      <c r="AA568" s="17">
        <v>0</v>
      </c>
      <c r="AB568" s="19"/>
      <c r="AC568" s="19"/>
      <c r="AD568" s="17">
        <v>410.8</v>
      </c>
      <c r="AE568" s="19"/>
      <c r="AF568" s="19"/>
      <c r="AG568" s="17">
        <v>0</v>
      </c>
      <c r="AH568" s="19"/>
      <c r="AI568" s="19"/>
      <c r="AJ568" s="17">
        <v>0</v>
      </c>
      <c r="AK568" s="19"/>
      <c r="AL568" s="19"/>
      <c r="AM568" s="17">
        <v>590.51549999999997</v>
      </c>
      <c r="AN568" s="19"/>
      <c r="AO568" s="19"/>
      <c r="AP568" s="17">
        <v>10</v>
      </c>
      <c r="AQ568" s="19"/>
      <c r="AR568" s="19"/>
      <c r="AS568" s="17">
        <v>0</v>
      </c>
      <c r="AT568" s="19"/>
      <c r="AU568" s="19"/>
      <c r="AV568" s="17">
        <v>13.7</v>
      </c>
      <c r="AW568" s="19"/>
      <c r="AX568" s="19"/>
    </row>
    <row r="569" spans="2:51" s="31" customFormat="1" x14ac:dyDescent="0.3">
      <c r="B569" s="16" t="s">
        <v>229</v>
      </c>
      <c r="C569" s="17">
        <v>163.19999999999999</v>
      </c>
      <c r="D569" s="19"/>
      <c r="E569" s="19"/>
      <c r="F569" s="17">
        <v>2567.7730000000001</v>
      </c>
      <c r="G569" s="19"/>
      <c r="H569" s="19"/>
      <c r="I569" s="17">
        <v>45.6</v>
      </c>
      <c r="J569" s="19"/>
      <c r="K569" s="19"/>
      <c r="L569" s="17">
        <v>0</v>
      </c>
      <c r="M569" s="19"/>
      <c r="N569" s="19"/>
      <c r="O569" s="17">
        <v>0</v>
      </c>
      <c r="P569" s="19"/>
      <c r="Q569" s="19"/>
      <c r="R569" s="17">
        <v>1899.5239999999999</v>
      </c>
      <c r="S569" s="19"/>
      <c r="T569" s="19"/>
      <c r="U569" s="17">
        <v>2.5939999999999999</v>
      </c>
      <c r="V569" s="19"/>
      <c r="W569" s="19"/>
      <c r="X569" s="17">
        <v>0</v>
      </c>
      <c r="Y569" s="19"/>
      <c r="Z569" s="19"/>
      <c r="AA569" s="17">
        <v>10.199999999999999</v>
      </c>
      <c r="AB569" s="19"/>
      <c r="AC569" s="19"/>
      <c r="AD569" s="17">
        <v>628.56200000000001</v>
      </c>
      <c r="AE569" s="19"/>
      <c r="AF569" s="19"/>
      <c r="AG569" s="17">
        <v>3.262</v>
      </c>
      <c r="AH569" s="19"/>
      <c r="AI569" s="19"/>
      <c r="AJ569" s="17">
        <v>1.33</v>
      </c>
      <c r="AK569" s="19"/>
      <c r="AL569" s="19"/>
      <c r="AM569" s="17">
        <v>223.69499999999999</v>
      </c>
      <c r="AN569" s="19"/>
      <c r="AO569" s="19"/>
      <c r="AP569" s="17">
        <v>0</v>
      </c>
      <c r="AQ569" s="19"/>
      <c r="AR569" s="19"/>
      <c r="AS569" s="17">
        <v>0</v>
      </c>
      <c r="AT569" s="19"/>
      <c r="AU569" s="19"/>
      <c r="AV569" s="17">
        <v>10</v>
      </c>
      <c r="AW569" s="19"/>
      <c r="AX569" s="19"/>
      <c r="AY569" s="32"/>
    </row>
    <row r="570" spans="2:51" s="31" customFormat="1" x14ac:dyDescent="0.3">
      <c r="B570" s="16" t="s">
        <v>552</v>
      </c>
      <c r="C570" s="17">
        <v>2.6634099999999998</v>
      </c>
      <c r="D570" s="19"/>
      <c r="E570" s="19"/>
      <c r="F570" s="17">
        <v>766.63250000000005</v>
      </c>
      <c r="G570" s="19"/>
      <c r="H570" s="19"/>
      <c r="I570" s="17">
        <v>0</v>
      </c>
      <c r="J570" s="19"/>
      <c r="K570" s="19"/>
      <c r="L570" s="17">
        <v>0</v>
      </c>
      <c r="M570" s="19"/>
      <c r="N570" s="19"/>
      <c r="O570" s="17">
        <v>0.12</v>
      </c>
      <c r="P570" s="19"/>
      <c r="Q570" s="19"/>
      <c r="R570" s="17">
        <v>135.18799999999999</v>
      </c>
      <c r="S570" s="19"/>
      <c r="T570" s="19"/>
      <c r="U570" s="17">
        <v>133.25299999999999</v>
      </c>
      <c r="V570" s="19"/>
      <c r="W570" s="19"/>
      <c r="X570" s="17">
        <v>1.0999999999999999E-2</v>
      </c>
      <c r="Y570" s="19"/>
      <c r="Z570" s="19"/>
      <c r="AA570" s="17">
        <v>92.573999999999998</v>
      </c>
      <c r="AB570" s="19"/>
      <c r="AC570" s="19"/>
      <c r="AD570" s="17">
        <v>1.595</v>
      </c>
      <c r="AE570" s="19"/>
      <c r="AF570" s="19"/>
      <c r="AG570" s="17">
        <v>7.4934000000000003</v>
      </c>
      <c r="AH570" s="19"/>
      <c r="AI570" s="19"/>
      <c r="AJ570" s="17">
        <v>1.2</v>
      </c>
      <c r="AK570" s="19"/>
      <c r="AL570" s="19"/>
      <c r="AM570" s="17">
        <v>529.32910000000004</v>
      </c>
      <c r="AN570" s="19"/>
      <c r="AO570" s="19"/>
      <c r="AP570" s="17">
        <v>0</v>
      </c>
      <c r="AQ570" s="19"/>
      <c r="AR570" s="19"/>
      <c r="AS570" s="17">
        <v>0</v>
      </c>
      <c r="AT570" s="19"/>
      <c r="AU570" s="19"/>
      <c r="AV570" s="17">
        <v>1.90541</v>
      </c>
      <c r="AW570" s="19"/>
      <c r="AX570" s="19"/>
      <c r="AY570" s="32"/>
    </row>
    <row r="571" spans="2:51" x14ac:dyDescent="0.3">
      <c r="B571" s="16" t="s">
        <v>83</v>
      </c>
      <c r="C571" s="17">
        <v>0.92</v>
      </c>
      <c r="D571" s="19"/>
      <c r="E571" s="19"/>
      <c r="F571" s="17">
        <v>82.037000000000006</v>
      </c>
      <c r="G571" s="19"/>
      <c r="H571" s="19"/>
      <c r="I571" s="17">
        <v>0</v>
      </c>
      <c r="J571" s="19"/>
      <c r="K571" s="19"/>
      <c r="L571" s="17">
        <v>0</v>
      </c>
      <c r="M571" s="19"/>
      <c r="N571" s="19"/>
      <c r="O571" s="17">
        <v>0</v>
      </c>
      <c r="P571" s="19"/>
      <c r="Q571" s="19"/>
      <c r="R571" s="17">
        <v>0</v>
      </c>
      <c r="S571" s="19"/>
      <c r="T571" s="19"/>
      <c r="U571" s="17">
        <v>0</v>
      </c>
      <c r="V571" s="19"/>
      <c r="W571" s="19"/>
      <c r="X571" s="17">
        <v>0</v>
      </c>
      <c r="Y571" s="19"/>
      <c r="Z571" s="19"/>
      <c r="AA571" s="17">
        <v>0.9</v>
      </c>
      <c r="AB571" s="19"/>
      <c r="AC571" s="19"/>
      <c r="AD571" s="17">
        <v>24.611000000000001</v>
      </c>
      <c r="AE571" s="19"/>
      <c r="AF571" s="19"/>
      <c r="AG571" s="17">
        <v>0.57599999999999996</v>
      </c>
      <c r="AH571" s="19"/>
      <c r="AI571" s="19"/>
      <c r="AJ571" s="17">
        <v>0</v>
      </c>
      <c r="AK571" s="19"/>
      <c r="AL571" s="19"/>
      <c r="AM571" s="17">
        <v>56.85</v>
      </c>
      <c r="AN571" s="19"/>
      <c r="AO571" s="19"/>
      <c r="AP571" s="17">
        <v>0</v>
      </c>
      <c r="AQ571" s="19"/>
      <c r="AR571" s="19"/>
      <c r="AS571" s="17">
        <v>0</v>
      </c>
      <c r="AT571" s="19"/>
      <c r="AU571" s="19"/>
      <c r="AV571" s="17">
        <v>0.02</v>
      </c>
      <c r="AW571" s="19"/>
      <c r="AX571" s="19"/>
    </row>
    <row r="572" spans="2:51" x14ac:dyDescent="0.3">
      <c r="B572" s="16" t="s">
        <v>118</v>
      </c>
      <c r="C572" s="17">
        <v>0</v>
      </c>
      <c r="D572" s="19"/>
      <c r="E572" s="19"/>
      <c r="F572" s="17">
        <v>996.65560000000005</v>
      </c>
      <c r="G572" s="19"/>
      <c r="H572" s="19"/>
      <c r="I572" s="17">
        <v>0</v>
      </c>
      <c r="J572" s="19"/>
      <c r="K572" s="19"/>
      <c r="L572" s="17">
        <v>0</v>
      </c>
      <c r="M572" s="19"/>
      <c r="N572" s="19"/>
      <c r="O572" s="17">
        <v>0</v>
      </c>
      <c r="P572" s="19"/>
      <c r="Q572" s="19"/>
      <c r="R572" s="17">
        <v>60.31</v>
      </c>
      <c r="S572" s="19"/>
      <c r="T572" s="19"/>
      <c r="U572" s="17">
        <v>0</v>
      </c>
      <c r="V572" s="19"/>
      <c r="W572" s="19"/>
      <c r="X572" s="17">
        <v>5.46</v>
      </c>
      <c r="Y572" s="19"/>
      <c r="Z572" s="19"/>
      <c r="AA572" s="17">
        <v>94.5</v>
      </c>
      <c r="AB572" s="19"/>
      <c r="AC572" s="19"/>
      <c r="AD572" s="17">
        <v>799.03</v>
      </c>
      <c r="AE572" s="19"/>
      <c r="AF572" s="19"/>
      <c r="AG572" s="17">
        <v>2.92E-2</v>
      </c>
      <c r="AH572" s="19"/>
      <c r="AI572" s="19"/>
      <c r="AJ572" s="17">
        <v>0</v>
      </c>
      <c r="AK572" s="19"/>
      <c r="AL572" s="19"/>
      <c r="AM572" s="17">
        <v>37.3264</v>
      </c>
      <c r="AN572" s="19"/>
      <c r="AO572" s="19"/>
      <c r="AP572" s="17">
        <v>0</v>
      </c>
      <c r="AQ572" s="19"/>
      <c r="AR572" s="19"/>
      <c r="AS572" s="17">
        <v>0</v>
      </c>
      <c r="AT572" s="19"/>
      <c r="AU572" s="19"/>
      <c r="AV572" s="17">
        <v>0</v>
      </c>
      <c r="AW572" s="19"/>
      <c r="AX572" s="19"/>
    </row>
    <row r="573" spans="2:51" x14ac:dyDescent="0.3">
      <c r="B573" s="33" t="s">
        <v>412</v>
      </c>
      <c r="C573" s="34">
        <v>0</v>
      </c>
      <c r="D573" s="19"/>
      <c r="E573" s="19"/>
      <c r="F573" s="34">
        <v>1124.62887</v>
      </c>
      <c r="G573" s="19"/>
      <c r="H573" s="19"/>
      <c r="I573" s="34">
        <v>136.1</v>
      </c>
      <c r="J573" s="19"/>
      <c r="K573" s="19"/>
      <c r="L573" s="34">
        <v>0</v>
      </c>
      <c r="M573" s="19"/>
      <c r="N573" s="19"/>
      <c r="O573" s="34">
        <v>0</v>
      </c>
      <c r="P573" s="19"/>
      <c r="Q573" s="19"/>
      <c r="R573" s="34">
        <v>132.435</v>
      </c>
      <c r="S573" s="19"/>
      <c r="T573" s="19"/>
      <c r="U573" s="34">
        <v>132.435</v>
      </c>
      <c r="V573" s="19"/>
      <c r="W573" s="19"/>
      <c r="X573" s="34">
        <v>0</v>
      </c>
      <c r="Y573" s="19"/>
      <c r="Z573" s="19"/>
      <c r="AA573" s="34">
        <v>1.0329999999999999</v>
      </c>
      <c r="AB573" s="19"/>
      <c r="AC573" s="19"/>
      <c r="AD573" s="34">
        <v>750.88300000000004</v>
      </c>
      <c r="AE573" s="19"/>
      <c r="AF573" s="19"/>
      <c r="AG573" s="34">
        <v>1.538</v>
      </c>
      <c r="AH573" s="19"/>
      <c r="AI573" s="19"/>
      <c r="AJ573" s="34">
        <v>28.51717</v>
      </c>
      <c r="AK573" s="19"/>
      <c r="AL573" s="19"/>
      <c r="AM573" s="34">
        <v>346.3227</v>
      </c>
      <c r="AN573" s="19"/>
      <c r="AO573" s="19"/>
      <c r="AP573" s="34">
        <v>0</v>
      </c>
      <c r="AQ573" s="19"/>
      <c r="AR573" s="19"/>
      <c r="AS573" s="34">
        <v>0</v>
      </c>
      <c r="AT573" s="19"/>
      <c r="AU573" s="19"/>
      <c r="AV573" s="34">
        <v>0</v>
      </c>
      <c r="AW573" s="19"/>
      <c r="AX573" s="19"/>
    </row>
  </sheetData>
  <mergeCells count="23">
    <mergeCell ref="B1:AX1"/>
    <mergeCell ref="B3:B5"/>
    <mergeCell ref="C3:E4"/>
    <mergeCell ref="F3:H4"/>
    <mergeCell ref="I3:N3"/>
    <mergeCell ref="O3:Q4"/>
    <mergeCell ref="R3:W3"/>
    <mergeCell ref="X3:Z3"/>
    <mergeCell ref="AA3:AO3"/>
    <mergeCell ref="AP3:AU3"/>
    <mergeCell ref="AM4:AO4"/>
    <mergeCell ref="AP4:AR4"/>
    <mergeCell ref="AS4:AU4"/>
    <mergeCell ref="AV3:AX4"/>
    <mergeCell ref="I4:K4"/>
    <mergeCell ref="L4:N4"/>
    <mergeCell ref="R4:T4"/>
    <mergeCell ref="U4:W4"/>
    <mergeCell ref="X4:Z4"/>
    <mergeCell ref="AA4:AC4"/>
    <mergeCell ref="AD4:AF4"/>
    <mergeCell ref="AG4:AI4"/>
    <mergeCell ref="AJ4:AL4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2017-2018</vt:lpstr>
    </vt:vector>
  </TitlesOfParts>
  <Company>НИУ ВШЭ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blinov-nb</cp:lastModifiedBy>
  <dcterms:created xsi:type="dcterms:W3CDTF">2019-07-15T11:09:56Z</dcterms:created>
  <dcterms:modified xsi:type="dcterms:W3CDTF">2019-12-22T10:58:36Z</dcterms:modified>
</cp:coreProperties>
</file>